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A59C0607-D988-42B0-8244-C528FAA630CC}" xr6:coauthVersionLast="45" xr6:coauthVersionMax="45" xr10:uidLastSave="{00000000-0000-0000-0000-000000000000}"/>
  <bookViews>
    <workbookView xWindow="20370" yWindow="-120" windowWidth="20730" windowHeight="11160" xr2:uid="{6E00D793-4A7C-4872-A79A-94E734D9482D}"/>
  </bookViews>
  <sheets>
    <sheet name="2020" sheetId="1" r:id="rId1"/>
    <sheet name="2019" sheetId="2" r:id="rId2"/>
    <sheet name="2018" sheetId="3" r:id="rId3"/>
  </sheets>
  <definedNames>
    <definedName name="_xlnm._FilterDatabase" localSheetId="0" hidden="1">'2020'!$A$3:$E$105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5" i="1" l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3" i="1"/>
  <c r="B239" i="1"/>
  <c r="D236" i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50" i="1" l="1"/>
  <c r="D231" i="1" l="1"/>
  <c r="D209" i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190" i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4" i="1"/>
  <c r="D167" i="1" l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5" i="1"/>
  <c r="B145" i="1" l="1"/>
  <c r="C144" i="1"/>
  <c r="D142" i="1"/>
  <c r="D143" i="1" s="1"/>
  <c r="D162" i="1"/>
  <c r="D144" i="1" l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35" i="1"/>
  <c r="D136" i="1" s="1"/>
  <c r="D137" i="1" s="1"/>
  <c r="D138" i="1" s="1"/>
  <c r="B124" i="1"/>
  <c r="B112" i="1"/>
  <c r="C111" i="1"/>
  <c r="D109" i="1"/>
  <c r="D110" i="1" s="1"/>
  <c r="D111" i="1" l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04" i="1"/>
  <c r="D105" i="1" s="1"/>
  <c r="C84" i="1"/>
  <c r="D82" i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77" i="1" l="1"/>
  <c r="D78" i="1" s="1"/>
  <c r="C57" i="1" l="1"/>
  <c r="D55" i="1"/>
  <c r="D56" i="1" s="1"/>
  <c r="D57" i="1" l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50" i="1"/>
  <c r="D51" i="1" s="1"/>
  <c r="B28" i="1"/>
  <c r="C27" i="1"/>
  <c r="D25" i="1"/>
  <c r="D26" i="1" s="1"/>
  <c r="D27" i="1" l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</calcChain>
</file>

<file path=xl/sharedStrings.xml><?xml version="1.0" encoding="utf-8"?>
<sst xmlns="http://schemas.openxmlformats.org/spreadsheetml/2006/main" count="332" uniqueCount="146">
  <si>
    <t>DATA</t>
  </si>
  <si>
    <t>ENTRADA</t>
  </si>
  <si>
    <t>SAÍDA</t>
  </si>
  <si>
    <t>SALDO</t>
  </si>
  <si>
    <t>DESCRIÇÃO</t>
  </si>
  <si>
    <t>SALDO INICIAL</t>
  </si>
  <si>
    <t>tarifas</t>
  </si>
  <si>
    <t>doação Espaço Jayoga Desenvolvimento e Performance - declaração de ITD emitida</t>
  </si>
  <si>
    <t>Recebimento NF 1 ref. Palestra de sensibilização AIC (Associação Imagem Comunitária) em Itaguaí com Patrick e Carina</t>
  </si>
  <si>
    <t>saída caixinha</t>
  </si>
  <si>
    <t>DIA</t>
  </si>
  <si>
    <t>NF CQS 19386 - honorários advocatícios</t>
  </si>
  <si>
    <t>Conta Corrente Itaú Ag. 3212 C.C. 25428-2 / Fevereiro 2020</t>
  </si>
  <si>
    <t>Caixinha / Fevereiro 2020</t>
  </si>
  <si>
    <t>darf 1708 NF 19386 CQS</t>
  </si>
  <si>
    <t>darf 5952 NF 19386 CQS</t>
  </si>
  <si>
    <t>darm rio iss NF 1 Incluir</t>
  </si>
  <si>
    <t>NF CQS 19519 - honorários advocatícios</t>
  </si>
  <si>
    <t>darf 5952 NF 19519 CQS</t>
  </si>
  <si>
    <t>darf 1708 NF 19519 CQS</t>
  </si>
  <si>
    <t>darf 5952 NF CQS 19555</t>
  </si>
  <si>
    <t>darf 5952 NF CQS 19554</t>
  </si>
  <si>
    <t>darf 1708 NF CQS 19554</t>
  </si>
  <si>
    <t>darf 1708 NF CQS 19555</t>
  </si>
  <si>
    <t>darf 5952 NF CQS 19794</t>
  </si>
  <si>
    <t>darf 5952 NF CQS 19793</t>
  </si>
  <si>
    <t>darf 1708 NF CQS 19794</t>
  </si>
  <si>
    <t>darf 1708 NF CQS 19793</t>
  </si>
  <si>
    <t>Conta Corrente Itaú Ag. 3212 C.C. 25428-2 / Março 2020</t>
  </si>
  <si>
    <t>Conta Corrente Itaú Ag. 3212 C.C. 25428-2 / Abril 2020</t>
  </si>
  <si>
    <t>Caixinha / Março 2020</t>
  </si>
  <si>
    <t>Caixinha / Abril 2020</t>
  </si>
  <si>
    <t>encargos C.C.</t>
  </si>
  <si>
    <t>IOF</t>
  </si>
  <si>
    <t>Rendimentos Aplicação</t>
  </si>
  <si>
    <t>NF Margil 4805 - honorários contábeis fev/20</t>
  </si>
  <si>
    <t>NF CQS 19555 - honorários advocatícios referente programa de integridade parcela 1 de 3</t>
  </si>
  <si>
    <t>NF CQS 19554 - honorários advocatícios referente regimento interno parcela 1 de 3</t>
  </si>
  <si>
    <t>Pena Verde - aluguel guarda móvel de 24/03/20 a 24/04/20</t>
  </si>
  <si>
    <t>Margil NF 4862 - honorários contábeis</t>
  </si>
  <si>
    <t>NF CQS 19794 - honorários advocatícios referente programa de integridade parcela 2 de 3</t>
  </si>
  <si>
    <t>NF CQS 19793 - honorários advocatícios referente regimento interno parcela 2 de 3</t>
  </si>
  <si>
    <t>Pena Verde - aluguel guarda móvel 24/04 a 24/05</t>
  </si>
  <si>
    <t>taxa básica RCPJ - registro documentação Incluir</t>
  </si>
  <si>
    <t>saque CC</t>
  </si>
  <si>
    <t>Pena Verde - guarda móvel de 24/02 a 25/03</t>
  </si>
  <si>
    <t>Conta Corrente Itaú Ag. 3212 C.C. 25428-2 / Maio 2020</t>
  </si>
  <si>
    <t>encargos cc</t>
  </si>
  <si>
    <t>iof</t>
  </si>
  <si>
    <t>rend pg apli aut mais</t>
  </si>
  <si>
    <t>sinal  - braille cartões de visita Incluir - Fundação Dorina Nowill para Cegos - NF 10742</t>
  </si>
  <si>
    <t>Margil NF 4917 - honorários contábeis</t>
  </si>
  <si>
    <t>NF 19962 Cesnik Quintino Salinas - honorários jurídicos março/20</t>
  </si>
  <si>
    <t>darf 5952 NF 19962 CQS</t>
  </si>
  <si>
    <t>darf 1708 NF 19962 CQS</t>
  </si>
  <si>
    <t>darm Rio NF 812 Bussola Social</t>
  </si>
  <si>
    <t>aluguel guarda móvel Pena Verde de 24/05/20 a 24/06/20</t>
  </si>
  <si>
    <t>Editora CRV LTDA EPP NF 1441 100 livros parceria LEPEDI (UFRRJ)</t>
  </si>
  <si>
    <t>Caixinha / Maio 2020</t>
  </si>
  <si>
    <t>aporte Carina -  declaração de ITD emitida</t>
  </si>
  <si>
    <t>recebimento presidente Carina - palestrante evento AIC - Associação Imagem Comunitária (ref. Palestra AIC NF 1 Incluir)</t>
  </si>
  <si>
    <t>plataforma de doações mensalidade Risu NF 371</t>
  </si>
  <si>
    <t>sistema de gestão e transparência mensalidade Bussola Social NF 812</t>
  </si>
  <si>
    <t>sinal cartões de visita Incluir (Carina, Patrick e Camilla) - NF 52924 Master Copiadora</t>
  </si>
  <si>
    <t>parcela final cartões de visita Incluir (Carina, Patrick e Camilla) - NF 52924 Master Copiadora</t>
  </si>
  <si>
    <t>sinal folders Incluir - NF 479 Duo Design</t>
  </si>
  <si>
    <t>Conta Corrente Itaú Ag. 3212 C.C. 25428-2 / Junho 2020</t>
  </si>
  <si>
    <t>aporte Carina - declaração ITD emitida</t>
  </si>
  <si>
    <t>darm Rio Risu</t>
  </si>
  <si>
    <t>Margil NF 4970 - honorários contábeis</t>
  </si>
  <si>
    <t>mensalidade Bussola Social NF 866</t>
  </si>
  <si>
    <t>Risu NF 403</t>
  </si>
  <si>
    <t>darf 1708 NF 19907 CQS</t>
  </si>
  <si>
    <t>darf 1708 NF 19906 CQS</t>
  </si>
  <si>
    <t>darf 1708 NF 20019 CQS</t>
  </si>
  <si>
    <t>darm Rio NF 866 Bussola Social</t>
  </si>
  <si>
    <t>2ª parte/final  - braille cartões de visita Incluir - Fundação Dorina Nowill para Cegos - NF 10742</t>
  </si>
  <si>
    <t>doação Patrick Souza - declaração ITD emitida</t>
  </si>
  <si>
    <t>NF 19907 Cesnik Quintino Salinas - honorários advocatícios referente parcela 3 de 3 Programa de Integridade</t>
  </si>
  <si>
    <t>NF 20019 Cesnik Quintino Salinas - honorários advocatícios abril/20</t>
  </si>
  <si>
    <t>NF 19906 Cesnik Quintino Salinas - honorários advocatícios referente parcela 3 de 3 Regimento Interno</t>
  </si>
  <si>
    <t>darm rio Risu NF 403</t>
  </si>
  <si>
    <t>aluguel guarda móvel Pena Verde de 24/06 a 24/07</t>
  </si>
  <si>
    <t>Caixinha / Junho 2020</t>
  </si>
  <si>
    <t>parte final folders Incluir - NF 479 Duo Design</t>
  </si>
  <si>
    <t>Não houve movimentação financeira em 2019.</t>
  </si>
  <si>
    <t>Não houve movimentação financeira em 2018.</t>
  </si>
  <si>
    <t>Conta Corrente Itaú Ag. 3212 C.C. 25428-2 / Julho 2020</t>
  </si>
  <si>
    <t>NF 20393 Cesnik Quintino Salinas - honorários advocatícios julho 2020</t>
  </si>
  <si>
    <t>NF 20255 Cesnik Quintino Salinas - honorários advocatícios junho 2020</t>
  </si>
  <si>
    <t>Margil NF 5025 - honorários contábeis</t>
  </si>
  <si>
    <t>mensalidade Bussola Social NF 936 - descontos de ISS não descontados nas NFs anteriores</t>
  </si>
  <si>
    <t>darf 5952 NF 20393 CQS</t>
  </si>
  <si>
    <t>darf 5952 NF 20255 CQS</t>
  </si>
  <si>
    <t>darf  5952 NF 19907 CQS</t>
  </si>
  <si>
    <t>darf  5952 NF 19906 CQS</t>
  </si>
  <si>
    <t>darf  5952 NF 20019 CQS</t>
  </si>
  <si>
    <t>guarda móveis Pena Verde - de 26/07 a 26/08</t>
  </si>
  <si>
    <t>RCPJ taxa para correção de informações na documentação</t>
  </si>
  <si>
    <t>Caixinha / Julho 2020</t>
  </si>
  <si>
    <t>Conta Corrente Itaú Ag. 3212 C.C. 25428-2 / Agosto 2020</t>
  </si>
  <si>
    <t>darm rio NF 936 Bussola</t>
  </si>
  <si>
    <t>mensalidade Bussola Social NF 1064</t>
  </si>
  <si>
    <t>Margil NF 5079 - honorários contábeis</t>
  </si>
  <si>
    <t>darm rio NF 1064 Bussola</t>
  </si>
  <si>
    <t>guarda móveis Pena Verde - de 27/08 a 26/09</t>
  </si>
  <si>
    <t>CQS NF 20676 - honorários advocatícios</t>
  </si>
  <si>
    <t>darf 5952 NF 20676 CQS</t>
  </si>
  <si>
    <t>Caixinha / Agosto 2020</t>
  </si>
  <si>
    <t>As receitas previstas pela instituição referem-se à captação de recursos financeiros via leis de incentivo federais, estaduais e municipais para a execução de projetos já aprovados, e a doações. Não há previsão de receitas oriundas de prestação de serviço (capacitações e palestras, por exemplo).</t>
  </si>
  <si>
    <t>Conta Corrente Itaú Ag. 3212 C.C. 25428-2 / Setembro 2020</t>
  </si>
  <si>
    <t>Margil NF 5032 - honorários contábeis</t>
  </si>
  <si>
    <t>mensalidade Bussola Social NF 1127</t>
  </si>
  <si>
    <t>aporte Carina - declaração ITD a emitir</t>
  </si>
  <si>
    <t>darm rio NF 1127 Bussola</t>
  </si>
  <si>
    <t>guarda móveis Pena Verde - de 27/09 a 26/10</t>
  </si>
  <si>
    <t>RCPJ  - TAXA RCPJ CERTIDAO REF DOCS REGISTRADOS INCLUIR ATA CONSTITUIÇÃO</t>
  </si>
  <si>
    <t>Caixinha / Setembro 2020</t>
  </si>
  <si>
    <t>Conta Corrente Itaú Ag. 3212 C.C. 25428-2 / Outubro 2020</t>
  </si>
  <si>
    <t>taxa alvará Prefeitura - Incluir</t>
  </si>
  <si>
    <t>honorários contábeis - Margil NF 5187</t>
  </si>
  <si>
    <t>honorários despachante - atualização documentação Incluir</t>
  </si>
  <si>
    <t>Darm Rio - NF 1233 Bússola Social</t>
  </si>
  <si>
    <t>honorários advovatícios - CQS NF 20847</t>
  </si>
  <si>
    <t>darf 5952 NF 20847 CQS</t>
  </si>
  <si>
    <t>honorários advovatícios - CQS NF 21040</t>
  </si>
  <si>
    <t xml:space="preserve">guarda móvel Pena Verde -  24/10/20 a 24/11/20 </t>
  </si>
  <si>
    <t>Movimentação Financeira Instituto Incluir 2020 - atualizada até 24/12/2020.</t>
  </si>
  <si>
    <t>Caixinha / Outubro 2020</t>
  </si>
  <si>
    <t>Miller Werneck Advogados - sinal honorários advocatícios -  inclusão de CNAE no CNPJ do Incluir</t>
  </si>
  <si>
    <t>Conta Corrente Itaú Ag. 3212 C.C. 25428-2 / Novembro 2020</t>
  </si>
  <si>
    <t>honorários contábeis - Margil NF 5244</t>
  </si>
  <si>
    <t>Darm Rio - NF 1327 Bússola Social</t>
  </si>
  <si>
    <t>Soluti - pedido 100081470 - certificado digital - renovação</t>
  </si>
  <si>
    <t>mensalidade Bússola Social NF 1327</t>
  </si>
  <si>
    <t>mensalidade Bússola Social NF 1233</t>
  </si>
  <si>
    <t>Caixinha / Novembro 2020</t>
  </si>
  <si>
    <t>Paulo Roberto Stern Matta Ltda NF 47 - serciços de comunicação</t>
  </si>
  <si>
    <t>Conta Corrente Itaú Ag. 3212 C.C. 25428-2 / Dezembro 2020</t>
  </si>
  <si>
    <t>Caixinha / Dezembro 2020</t>
  </si>
  <si>
    <t>honorários contábeis - Margil NF 5298</t>
  </si>
  <si>
    <t>Emporio Moderno da Taquera NF 1794 - Fotos e porta retratos - Mães Mais Que Especiais</t>
  </si>
  <si>
    <t>Darm Rio - NF 1421 Bússola Social</t>
  </si>
  <si>
    <t>mensalidade Bússola Social NF 1421</t>
  </si>
  <si>
    <t>Paulo Roberto Stern Matta Ltda NF 51 - serciços de comunicação</t>
  </si>
  <si>
    <t>Recebimento Edital Aldir Blanc - Secretaria Municipal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</si>
</sst>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2" fillId="4" borderId="2" xfId="0" applyNumberFormat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14" fontId="0" fillId="0" borderId="1" xfId="0" applyNumberFormat="1" applyFont="1" applyBorder="1"/>
    <xf numFmtId="4" fontId="0" fillId="5" borderId="1" xfId="0" applyNumberFormat="1" applyFont="1" applyFill="1" applyBorder="1"/>
    <xf numFmtId="4" fontId="0" fillId="2" borderId="1" xfId="0" applyNumberFormat="1" applyFont="1" applyFill="1" applyBorder="1"/>
    <xf numFmtId="0" fontId="0" fillId="0" borderId="1" xfId="0" applyFont="1" applyBorder="1"/>
    <xf numFmtId="14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/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vertical="center" wrapText="1"/>
    </xf>
    <xf numFmtId="4" fontId="0" fillId="5" borderId="1" xfId="0" applyNumberFormat="1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" xfId="0" quotePrefix="1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right" vertical="center" wrapText="1"/>
    </xf>
    <xf numFmtId="14" fontId="0" fillId="7" borderId="1" xfId="0" applyNumberFormat="1" applyFont="1" applyFill="1" applyBorder="1" applyAlignment="1">
      <alignment vertical="center" wrapText="1"/>
    </xf>
    <xf numFmtId="4" fontId="0" fillId="7" borderId="1" xfId="0" applyNumberFormat="1" applyFont="1" applyFill="1" applyBorder="1" applyAlignment="1">
      <alignment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4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/>
    <xf numFmtId="14" fontId="0" fillId="0" borderId="1" xfId="0" applyNumberFormat="1" applyFont="1" applyBorder="1" applyAlignment="1">
      <alignment vertical="center" wrapText="1"/>
    </xf>
    <xf numFmtId="4" fontId="0" fillId="5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4" fontId="0" fillId="5" borderId="1" xfId="0" applyNumberFormat="1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" xfId="0" quotePrefix="1" applyNumberFormat="1" applyBorder="1" applyAlignment="1">
      <alignment vertical="center" wrapText="1"/>
    </xf>
    <xf numFmtId="14" fontId="2" fillId="4" borderId="2" xfId="0" applyNumberFormat="1" applyFont="1" applyFill="1" applyBorder="1" applyAlignment="1">
      <alignment vertical="center" wrapText="1"/>
    </xf>
    <xf numFmtId="14" fontId="0" fillId="0" borderId="1" xfId="0" applyNumberFormat="1" applyBorder="1"/>
    <xf numFmtId="4" fontId="0" fillId="5" borderId="1" xfId="0" applyNumberFormat="1" applyFill="1" applyBorder="1"/>
    <xf numFmtId="4" fontId="0" fillId="2" borderId="1" xfId="0" applyNumberFormat="1" applyFill="1" applyBorder="1"/>
    <xf numFmtId="0" fontId="0" fillId="0" borderId="1" xfId="0" applyBorder="1"/>
    <xf numFmtId="1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D7001-C18D-42FD-AE48-578EB911ED72}">
  <dimension ref="A1:H278"/>
  <sheetViews>
    <sheetView showGridLines="0" tabSelected="1" workbookViewId="0">
      <selection activeCell="A275" sqref="A275"/>
    </sheetView>
  </sheetViews>
  <sheetFormatPr defaultRowHeight="15" x14ac:dyDescent="0.25"/>
  <cols>
    <col min="1" max="1" width="10.7109375" bestFit="1" customWidth="1"/>
    <col min="2" max="2" width="12.85546875" customWidth="1"/>
    <col min="5" max="5" width="86.85546875" customWidth="1"/>
  </cols>
  <sheetData>
    <row r="1" spans="1:5" s="32" customFormat="1" ht="18.75" x14ac:dyDescent="0.3">
      <c r="A1" s="59" t="s">
        <v>127</v>
      </c>
      <c r="B1" s="59"/>
      <c r="C1" s="59"/>
      <c r="D1" s="59"/>
      <c r="E1" s="59"/>
    </row>
    <row r="2" spans="1:5" ht="15.75" x14ac:dyDescent="0.25">
      <c r="A2" s="54" t="s">
        <v>12</v>
      </c>
      <c r="B2" s="54"/>
      <c r="C2" s="54"/>
      <c r="D2" s="54"/>
      <c r="E2" s="54"/>
    </row>
    <row r="3" spans="1:5" x14ac:dyDescent="0.25">
      <c r="A3" s="26" t="s">
        <v>0</v>
      </c>
      <c r="B3" s="27" t="s">
        <v>1</v>
      </c>
      <c r="C3" s="27" t="s">
        <v>2</v>
      </c>
      <c r="D3" s="27" t="s">
        <v>3</v>
      </c>
      <c r="E3" s="27" t="s">
        <v>4</v>
      </c>
    </row>
    <row r="4" spans="1:5" x14ac:dyDescent="0.25">
      <c r="A4" s="1">
        <v>43862</v>
      </c>
      <c r="B4" s="2"/>
      <c r="C4" s="2"/>
      <c r="D4" s="3">
        <v>0</v>
      </c>
      <c r="E4" s="2" t="s">
        <v>5</v>
      </c>
    </row>
    <row r="5" spans="1:5" x14ac:dyDescent="0.25">
      <c r="A5" s="21"/>
      <c r="B5" s="22"/>
      <c r="C5" s="22"/>
      <c r="D5" s="23">
        <v>0</v>
      </c>
      <c r="E5" s="22" t="s">
        <v>32</v>
      </c>
    </row>
    <row r="6" spans="1:5" x14ac:dyDescent="0.25">
      <c r="A6" s="21"/>
      <c r="B6" s="22"/>
      <c r="C6" s="22"/>
      <c r="D6" s="23">
        <v>0</v>
      </c>
      <c r="E6" s="22" t="s">
        <v>33</v>
      </c>
    </row>
    <row r="7" spans="1:5" x14ac:dyDescent="0.25">
      <c r="A7" s="21"/>
      <c r="B7" s="22"/>
      <c r="C7" s="22"/>
      <c r="D7" s="23">
        <v>0</v>
      </c>
      <c r="E7" s="22" t="s">
        <v>6</v>
      </c>
    </row>
    <row r="8" spans="1:5" x14ac:dyDescent="0.25">
      <c r="A8" s="21"/>
      <c r="B8" s="22"/>
      <c r="C8" s="22"/>
      <c r="D8" s="23">
        <v>0</v>
      </c>
      <c r="E8" s="22" t="s">
        <v>34</v>
      </c>
    </row>
    <row r="9" spans="1:5" x14ac:dyDescent="0.25">
      <c r="A9" s="1">
        <v>43880</v>
      </c>
      <c r="B9" s="4">
        <v>3760</v>
      </c>
      <c r="C9" s="2"/>
      <c r="D9" s="4">
        <v>3760</v>
      </c>
      <c r="E9" s="2" t="s">
        <v>7</v>
      </c>
    </row>
    <row r="10" spans="1:5" ht="30" x14ac:dyDescent="0.25">
      <c r="A10" s="1">
        <v>43888</v>
      </c>
      <c r="B10" s="4">
        <v>3000</v>
      </c>
      <c r="C10" s="2"/>
      <c r="D10" s="4">
        <v>6760</v>
      </c>
      <c r="E10" s="2" t="s">
        <v>8</v>
      </c>
    </row>
    <row r="11" spans="1:5" ht="30" x14ac:dyDescent="0.25">
      <c r="A11" s="1">
        <v>43889</v>
      </c>
      <c r="B11" s="4">
        <v>3000</v>
      </c>
      <c r="C11" s="2"/>
      <c r="D11" s="4">
        <v>9760</v>
      </c>
      <c r="E11" s="2" t="s">
        <v>8</v>
      </c>
    </row>
    <row r="12" spans="1:5" x14ac:dyDescent="0.25">
      <c r="A12" s="1">
        <v>43524</v>
      </c>
      <c r="B12" s="2"/>
      <c r="C12" s="4">
        <v>3179.96</v>
      </c>
      <c r="D12" s="4">
        <v>6580.04</v>
      </c>
      <c r="E12" s="2" t="s">
        <v>9</v>
      </c>
    </row>
    <row r="13" spans="1:5" x14ac:dyDescent="0.25">
      <c r="A13" s="46">
        <v>43890</v>
      </c>
      <c r="B13" s="2"/>
      <c r="C13" s="2"/>
      <c r="D13" s="4">
        <v>6580.04</v>
      </c>
      <c r="E13" s="2"/>
    </row>
    <row r="14" spans="1:5" ht="15.75" x14ac:dyDescent="0.25">
      <c r="A14" s="54" t="s">
        <v>13</v>
      </c>
      <c r="B14" s="54"/>
      <c r="C14" s="54"/>
      <c r="D14" s="54"/>
      <c r="E14" s="54"/>
    </row>
    <row r="15" spans="1:5" x14ac:dyDescent="0.25">
      <c r="A15" s="28" t="s">
        <v>10</v>
      </c>
      <c r="B15" s="29" t="s">
        <v>1</v>
      </c>
      <c r="C15" s="29" t="s">
        <v>2</v>
      </c>
      <c r="D15" s="29" t="s">
        <v>3</v>
      </c>
      <c r="E15" s="29" t="s">
        <v>4</v>
      </c>
    </row>
    <row r="16" spans="1:5" x14ac:dyDescent="0.25">
      <c r="A16" s="6">
        <v>43862</v>
      </c>
      <c r="B16" s="7"/>
      <c r="C16" s="7"/>
      <c r="D16" s="8">
        <v>0</v>
      </c>
      <c r="E16" s="9"/>
    </row>
    <row r="17" spans="1:5" x14ac:dyDescent="0.25">
      <c r="A17" s="10">
        <v>43889</v>
      </c>
      <c r="B17" s="11">
        <v>3179.96</v>
      </c>
      <c r="C17" s="11"/>
      <c r="D17" s="11">
        <v>3179.96</v>
      </c>
      <c r="E17" s="12" t="s">
        <v>44</v>
      </c>
    </row>
    <row r="18" spans="1:5" s="33" customFormat="1" x14ac:dyDescent="0.25">
      <c r="A18" s="10">
        <v>43889</v>
      </c>
      <c r="B18" s="11">
        <v>452.67</v>
      </c>
      <c r="C18" s="11"/>
      <c r="D18" s="11">
        <v>3632.63</v>
      </c>
      <c r="E18" s="12" t="s">
        <v>59</v>
      </c>
    </row>
    <row r="19" spans="1:5" x14ac:dyDescent="0.25">
      <c r="A19" s="6">
        <v>43889</v>
      </c>
      <c r="B19" s="13"/>
      <c r="C19" s="13">
        <v>3179.96</v>
      </c>
      <c r="D19" s="13">
        <v>452.67000000000007</v>
      </c>
      <c r="E19" s="12" t="s">
        <v>11</v>
      </c>
    </row>
    <row r="20" spans="1:5" x14ac:dyDescent="0.25">
      <c r="A20" s="6">
        <v>43889</v>
      </c>
      <c r="B20" s="13"/>
      <c r="C20" s="13">
        <v>452.67</v>
      </c>
      <c r="D20" s="13">
        <v>0</v>
      </c>
      <c r="E20" s="12" t="s">
        <v>45</v>
      </c>
    </row>
    <row r="21" spans="1:5" x14ac:dyDescent="0.25">
      <c r="A21" s="6">
        <v>43890</v>
      </c>
      <c r="B21" s="13"/>
      <c r="C21" s="13"/>
      <c r="D21" s="13">
        <v>0</v>
      </c>
      <c r="E21" s="14"/>
    </row>
    <row r="22" spans="1:5" ht="15.75" x14ac:dyDescent="0.25">
      <c r="A22" s="54" t="s">
        <v>28</v>
      </c>
      <c r="B22" s="54"/>
      <c r="C22" s="54"/>
      <c r="D22" s="54"/>
      <c r="E22" s="54"/>
    </row>
    <row r="23" spans="1:5" x14ac:dyDescent="0.25">
      <c r="A23" s="30" t="s">
        <v>0</v>
      </c>
      <c r="B23" s="31" t="s">
        <v>1</v>
      </c>
      <c r="C23" s="31" t="s">
        <v>2</v>
      </c>
      <c r="D23" s="31" t="s">
        <v>3</v>
      </c>
      <c r="E23" s="31" t="s">
        <v>4</v>
      </c>
    </row>
    <row r="24" spans="1:5" x14ac:dyDescent="0.25">
      <c r="A24" s="15">
        <v>43891</v>
      </c>
      <c r="B24" s="16"/>
      <c r="C24" s="16"/>
      <c r="D24" s="17">
        <v>6580.04</v>
      </c>
      <c r="E24" s="12" t="s">
        <v>5</v>
      </c>
    </row>
    <row r="25" spans="1:5" x14ac:dyDescent="0.25">
      <c r="A25" s="24"/>
      <c r="B25" s="25"/>
      <c r="C25" s="25"/>
      <c r="D25" s="25">
        <f t="shared" ref="D25:D26" si="0">D24+B25-C25</f>
        <v>6580.04</v>
      </c>
      <c r="E25" s="22" t="s">
        <v>32</v>
      </c>
    </row>
    <row r="26" spans="1:5" x14ac:dyDescent="0.25">
      <c r="A26" s="24"/>
      <c r="B26" s="25"/>
      <c r="C26" s="25"/>
      <c r="D26" s="25">
        <f t="shared" si="0"/>
        <v>6580.04</v>
      </c>
      <c r="E26" s="22" t="s">
        <v>33</v>
      </c>
    </row>
    <row r="27" spans="1:5" x14ac:dyDescent="0.25">
      <c r="A27" s="24"/>
      <c r="B27" s="25"/>
      <c r="C27" s="25">
        <f>3.9</f>
        <v>3.9</v>
      </c>
      <c r="D27" s="25">
        <f>D26+B27-C27</f>
        <v>6576.14</v>
      </c>
      <c r="E27" s="22" t="s">
        <v>6</v>
      </c>
    </row>
    <row r="28" spans="1:5" x14ac:dyDescent="0.25">
      <c r="A28" s="24"/>
      <c r="B28" s="25">
        <f>0.01+0.05+0.04+0.01</f>
        <v>0.11</v>
      </c>
      <c r="C28" s="25"/>
      <c r="D28" s="25">
        <f t="shared" ref="D28:D47" si="1">D27+B28-C28</f>
        <v>6576.25</v>
      </c>
      <c r="E28" s="22" t="s">
        <v>34</v>
      </c>
    </row>
    <row r="29" spans="1:5" x14ac:dyDescent="0.25">
      <c r="A29" s="15">
        <v>43894</v>
      </c>
      <c r="B29" s="18"/>
      <c r="C29" s="18">
        <v>300</v>
      </c>
      <c r="D29" s="18">
        <f t="shared" si="1"/>
        <v>6276.25</v>
      </c>
      <c r="E29" s="12" t="s">
        <v>35</v>
      </c>
    </row>
    <row r="30" spans="1:5" x14ac:dyDescent="0.25">
      <c r="A30" s="15">
        <v>43894</v>
      </c>
      <c r="B30" s="18"/>
      <c r="C30" s="16">
        <v>50.82</v>
      </c>
      <c r="D30" s="16">
        <f t="shared" si="1"/>
        <v>6225.43</v>
      </c>
      <c r="E30" s="12" t="s">
        <v>14</v>
      </c>
    </row>
    <row r="31" spans="1:5" x14ac:dyDescent="0.25">
      <c r="A31" s="15">
        <v>43894</v>
      </c>
      <c r="B31" s="16"/>
      <c r="C31" s="16">
        <v>157.55000000000001</v>
      </c>
      <c r="D31" s="16">
        <f t="shared" si="1"/>
        <v>6067.88</v>
      </c>
      <c r="E31" s="12" t="s">
        <v>15</v>
      </c>
    </row>
    <row r="32" spans="1:5" x14ac:dyDescent="0.25">
      <c r="A32" s="15">
        <v>43894</v>
      </c>
      <c r="B32" s="18"/>
      <c r="C32" s="18">
        <v>300</v>
      </c>
      <c r="D32" s="16">
        <f t="shared" si="1"/>
        <v>5767.88</v>
      </c>
      <c r="E32" s="12" t="s">
        <v>16</v>
      </c>
    </row>
    <row r="33" spans="1:5" ht="30" x14ac:dyDescent="0.25">
      <c r="A33" s="15">
        <v>43896</v>
      </c>
      <c r="B33" s="18"/>
      <c r="C33" s="18">
        <v>2550</v>
      </c>
      <c r="D33" s="16">
        <f t="shared" si="1"/>
        <v>3217.88</v>
      </c>
      <c r="E33" s="12" t="s">
        <v>60</v>
      </c>
    </row>
    <row r="34" spans="1:5" x14ac:dyDescent="0.25">
      <c r="A34" s="15">
        <v>43903</v>
      </c>
      <c r="B34" s="18"/>
      <c r="C34" s="18">
        <v>2349.38</v>
      </c>
      <c r="D34" s="16">
        <f t="shared" si="1"/>
        <v>868.5</v>
      </c>
      <c r="E34" s="12" t="s">
        <v>17</v>
      </c>
    </row>
    <row r="35" spans="1:5" x14ac:dyDescent="0.25">
      <c r="A35" s="15">
        <v>43903</v>
      </c>
      <c r="B35" s="18"/>
      <c r="C35" s="18">
        <v>116.3</v>
      </c>
      <c r="D35" s="16">
        <f t="shared" si="1"/>
        <v>752.2</v>
      </c>
      <c r="E35" s="12" t="s">
        <v>18</v>
      </c>
    </row>
    <row r="36" spans="1:5" x14ac:dyDescent="0.25">
      <c r="A36" s="15">
        <v>43903</v>
      </c>
      <c r="B36" s="19"/>
      <c r="C36" s="18">
        <v>37.549999999999997</v>
      </c>
      <c r="D36" s="16">
        <f t="shared" si="1"/>
        <v>714.65000000000009</v>
      </c>
      <c r="E36" s="12" t="s">
        <v>19</v>
      </c>
    </row>
    <row r="37" spans="1:5" x14ac:dyDescent="0.25">
      <c r="A37" s="15">
        <v>43903</v>
      </c>
      <c r="B37" s="18">
        <v>3760</v>
      </c>
      <c r="C37" s="18"/>
      <c r="D37" s="16">
        <f t="shared" si="1"/>
        <v>4474.6499999999996</v>
      </c>
      <c r="E37" s="5" t="s">
        <v>7</v>
      </c>
    </row>
    <row r="38" spans="1:5" x14ac:dyDescent="0.25">
      <c r="A38" s="15">
        <v>43903</v>
      </c>
      <c r="B38" s="18"/>
      <c r="C38" s="18">
        <v>2815.5</v>
      </c>
      <c r="D38" s="16">
        <f t="shared" si="1"/>
        <v>1659.1499999999996</v>
      </c>
      <c r="E38" s="12" t="s">
        <v>36</v>
      </c>
    </row>
    <row r="39" spans="1:5" x14ac:dyDescent="0.25">
      <c r="A39" s="15">
        <v>43903</v>
      </c>
      <c r="B39" s="18"/>
      <c r="C39" s="18">
        <v>938.5</v>
      </c>
      <c r="D39" s="16">
        <f t="shared" si="1"/>
        <v>720.64999999999964</v>
      </c>
      <c r="E39" s="12" t="s">
        <v>37</v>
      </c>
    </row>
    <row r="40" spans="1:5" x14ac:dyDescent="0.25">
      <c r="A40" s="15">
        <v>43903</v>
      </c>
      <c r="B40" s="18"/>
      <c r="C40" s="18">
        <v>139.5</v>
      </c>
      <c r="D40" s="16">
        <f t="shared" si="1"/>
        <v>581.14999999999964</v>
      </c>
      <c r="E40" s="12" t="s">
        <v>20</v>
      </c>
    </row>
    <row r="41" spans="1:5" x14ac:dyDescent="0.25">
      <c r="A41" s="15">
        <v>43903</v>
      </c>
      <c r="B41" s="18"/>
      <c r="C41" s="18">
        <v>46.5</v>
      </c>
      <c r="D41" s="16">
        <f t="shared" si="1"/>
        <v>534.64999999999964</v>
      </c>
      <c r="E41" s="12" t="s">
        <v>21</v>
      </c>
    </row>
    <row r="42" spans="1:5" x14ac:dyDescent="0.25">
      <c r="A42" s="15">
        <v>43903</v>
      </c>
      <c r="B42" s="18"/>
      <c r="C42" s="18">
        <v>15</v>
      </c>
      <c r="D42" s="16">
        <f t="shared" si="1"/>
        <v>519.64999999999964</v>
      </c>
      <c r="E42" s="12" t="s">
        <v>22</v>
      </c>
    </row>
    <row r="43" spans="1:5" x14ac:dyDescent="0.25">
      <c r="A43" s="15">
        <v>43903</v>
      </c>
      <c r="B43" s="18"/>
      <c r="C43" s="18">
        <v>45</v>
      </c>
      <c r="D43" s="16">
        <f t="shared" si="1"/>
        <v>474.64999999999964</v>
      </c>
      <c r="E43" s="12" t="s">
        <v>23</v>
      </c>
    </row>
    <row r="44" spans="1:5" x14ac:dyDescent="0.25">
      <c r="A44" s="15">
        <v>43909</v>
      </c>
      <c r="B44" s="18"/>
      <c r="C44" s="18">
        <v>150</v>
      </c>
      <c r="D44" s="16">
        <f t="shared" si="1"/>
        <v>324.64999999999964</v>
      </c>
      <c r="E44" s="20" t="s">
        <v>63</v>
      </c>
    </row>
    <row r="45" spans="1:5" x14ac:dyDescent="0.25">
      <c r="A45" s="15">
        <v>43910</v>
      </c>
      <c r="B45" s="18">
        <v>300</v>
      </c>
      <c r="C45" s="18"/>
      <c r="D45" s="16">
        <f t="shared" si="1"/>
        <v>624.64999999999964</v>
      </c>
      <c r="E45" s="12" t="s">
        <v>59</v>
      </c>
    </row>
    <row r="46" spans="1:5" x14ac:dyDescent="0.25">
      <c r="A46" s="15">
        <v>43915</v>
      </c>
      <c r="B46" s="18"/>
      <c r="C46" s="18">
        <v>450</v>
      </c>
      <c r="D46" s="16">
        <f t="shared" si="1"/>
        <v>174.64999999999964</v>
      </c>
      <c r="E46" s="12" t="s">
        <v>38</v>
      </c>
    </row>
    <row r="47" spans="1:5" x14ac:dyDescent="0.25">
      <c r="A47" s="15">
        <v>43921</v>
      </c>
      <c r="B47" s="18"/>
      <c r="C47" s="18"/>
      <c r="D47" s="16">
        <f t="shared" si="1"/>
        <v>174.64999999999964</v>
      </c>
      <c r="E47" s="12"/>
    </row>
    <row r="48" spans="1:5" ht="15.75" x14ac:dyDescent="0.25">
      <c r="A48" s="54" t="s">
        <v>30</v>
      </c>
      <c r="B48" s="54"/>
      <c r="C48" s="54"/>
      <c r="D48" s="54"/>
      <c r="E48" s="54"/>
    </row>
    <row r="49" spans="1:5" x14ac:dyDescent="0.25">
      <c r="A49" s="28" t="s">
        <v>10</v>
      </c>
      <c r="B49" s="29" t="s">
        <v>1</v>
      </c>
      <c r="C49" s="29" t="s">
        <v>2</v>
      </c>
      <c r="D49" s="29" t="s">
        <v>3</v>
      </c>
      <c r="E49" s="29" t="s">
        <v>4</v>
      </c>
    </row>
    <row r="50" spans="1:5" x14ac:dyDescent="0.25">
      <c r="A50" s="6">
        <v>43891</v>
      </c>
      <c r="B50" s="7"/>
      <c r="C50" s="7"/>
      <c r="D50" s="8">
        <f>B50-C50</f>
        <v>0</v>
      </c>
      <c r="E50" s="9"/>
    </row>
    <row r="51" spans="1:5" x14ac:dyDescent="0.25">
      <c r="A51" s="10">
        <v>43921</v>
      </c>
      <c r="B51" s="11"/>
      <c r="C51" s="11"/>
      <c r="D51" s="11">
        <f>D50+B51-C51</f>
        <v>0</v>
      </c>
      <c r="E51" s="12"/>
    </row>
    <row r="52" spans="1:5" ht="15.75" x14ac:dyDescent="0.25">
      <c r="A52" s="54" t="s">
        <v>29</v>
      </c>
      <c r="B52" s="54"/>
      <c r="C52" s="54"/>
      <c r="D52" s="54"/>
      <c r="E52" s="54"/>
    </row>
    <row r="53" spans="1:5" x14ac:dyDescent="0.25">
      <c r="A53" s="30" t="s">
        <v>0</v>
      </c>
      <c r="B53" s="31" t="s">
        <v>1</v>
      </c>
      <c r="C53" s="31" t="s">
        <v>2</v>
      </c>
      <c r="D53" s="31" t="s">
        <v>3</v>
      </c>
      <c r="E53" s="31" t="s">
        <v>4</v>
      </c>
    </row>
    <row r="54" spans="1:5" x14ac:dyDescent="0.25">
      <c r="A54" s="15">
        <v>43922</v>
      </c>
      <c r="B54" s="16"/>
      <c r="C54" s="16"/>
      <c r="D54" s="17">
        <v>174.65</v>
      </c>
      <c r="E54" s="12" t="s">
        <v>5</v>
      </c>
    </row>
    <row r="55" spans="1:5" x14ac:dyDescent="0.25">
      <c r="A55" s="24"/>
      <c r="B55" s="25"/>
      <c r="C55" s="25"/>
      <c r="D55" s="25">
        <f t="shared" ref="D55:D56" si="2">D54+B55-C55</f>
        <v>174.65</v>
      </c>
      <c r="E55" s="22" t="s">
        <v>32</v>
      </c>
    </row>
    <row r="56" spans="1:5" x14ac:dyDescent="0.25">
      <c r="A56" s="24"/>
      <c r="B56" s="25"/>
      <c r="C56" s="25"/>
      <c r="D56" s="25">
        <f t="shared" si="2"/>
        <v>174.65</v>
      </c>
      <c r="E56" s="22" t="s">
        <v>33</v>
      </c>
    </row>
    <row r="57" spans="1:5" x14ac:dyDescent="0.25">
      <c r="A57" s="24"/>
      <c r="B57" s="25"/>
      <c r="C57" s="25">
        <f>86</f>
        <v>86</v>
      </c>
      <c r="D57" s="25">
        <f>D56+B57-C57</f>
        <v>88.65</v>
      </c>
      <c r="E57" s="22" t="s">
        <v>6</v>
      </c>
    </row>
    <row r="58" spans="1:5" x14ac:dyDescent="0.25">
      <c r="A58" s="24"/>
      <c r="B58" s="25"/>
      <c r="C58" s="25"/>
      <c r="D58" s="25">
        <f t="shared" ref="D58:D69" si="3">D57+B58-C58</f>
        <v>88.65</v>
      </c>
      <c r="E58" s="22" t="s">
        <v>34</v>
      </c>
    </row>
    <row r="59" spans="1:5" x14ac:dyDescent="0.25">
      <c r="A59" s="15">
        <v>43934</v>
      </c>
      <c r="B59" s="18">
        <v>3350</v>
      </c>
      <c r="C59" s="18"/>
      <c r="D59" s="18">
        <f t="shared" si="3"/>
        <v>3438.65</v>
      </c>
      <c r="E59" s="12" t="s">
        <v>59</v>
      </c>
    </row>
    <row r="60" spans="1:5" x14ac:dyDescent="0.25">
      <c r="A60" s="15">
        <v>43934</v>
      </c>
      <c r="B60" s="18"/>
      <c r="C60" s="16">
        <v>150</v>
      </c>
      <c r="D60" s="16">
        <f t="shared" si="3"/>
        <v>3288.65</v>
      </c>
      <c r="E60" s="20" t="s">
        <v>64</v>
      </c>
    </row>
    <row r="61" spans="1:5" x14ac:dyDescent="0.25">
      <c r="A61" s="15">
        <v>43934</v>
      </c>
      <c r="B61" s="16"/>
      <c r="C61" s="16">
        <v>300</v>
      </c>
      <c r="D61" s="16">
        <f t="shared" si="3"/>
        <v>2988.65</v>
      </c>
      <c r="E61" s="12" t="s">
        <v>39</v>
      </c>
    </row>
    <row r="62" spans="1:5" x14ac:dyDescent="0.25">
      <c r="A62" s="15">
        <v>43935</v>
      </c>
      <c r="B62" s="18">
        <v>1470</v>
      </c>
      <c r="C62" s="18"/>
      <c r="D62" s="16">
        <f t="shared" si="3"/>
        <v>4458.6499999999996</v>
      </c>
      <c r="E62" s="12" t="s">
        <v>59</v>
      </c>
    </row>
    <row r="63" spans="1:5" x14ac:dyDescent="0.25">
      <c r="A63" s="15">
        <v>43935</v>
      </c>
      <c r="B63" s="18"/>
      <c r="C63" s="18">
        <v>2815.5</v>
      </c>
      <c r="D63" s="16">
        <f t="shared" si="3"/>
        <v>1643.1499999999996</v>
      </c>
      <c r="E63" s="12" t="s">
        <v>40</v>
      </c>
    </row>
    <row r="64" spans="1:5" x14ac:dyDescent="0.25">
      <c r="A64" s="15">
        <v>43935</v>
      </c>
      <c r="B64" s="18"/>
      <c r="C64" s="18">
        <v>938.5</v>
      </c>
      <c r="D64" s="16">
        <f t="shared" si="3"/>
        <v>704.64999999999964</v>
      </c>
      <c r="E64" s="12" t="s">
        <v>41</v>
      </c>
    </row>
    <row r="65" spans="1:5" x14ac:dyDescent="0.25">
      <c r="A65" s="15">
        <v>43935</v>
      </c>
      <c r="B65" s="18"/>
      <c r="C65" s="18">
        <v>139.5</v>
      </c>
      <c r="D65" s="16">
        <f t="shared" si="3"/>
        <v>565.14999999999964</v>
      </c>
      <c r="E65" s="12" t="s">
        <v>24</v>
      </c>
    </row>
    <row r="66" spans="1:5" x14ac:dyDescent="0.25">
      <c r="A66" s="15">
        <v>43935</v>
      </c>
      <c r="B66" s="19"/>
      <c r="C66" s="18">
        <v>46.5</v>
      </c>
      <c r="D66" s="16">
        <f t="shared" si="3"/>
        <v>518.64999999999964</v>
      </c>
      <c r="E66" s="12" t="s">
        <v>25</v>
      </c>
    </row>
    <row r="67" spans="1:5" x14ac:dyDescent="0.25">
      <c r="A67" s="15">
        <v>43935</v>
      </c>
      <c r="B67" s="18"/>
      <c r="C67" s="18">
        <v>45</v>
      </c>
      <c r="D67" s="16">
        <f t="shared" si="3"/>
        <v>473.64999999999964</v>
      </c>
      <c r="E67" s="12" t="s">
        <v>26</v>
      </c>
    </row>
    <row r="68" spans="1:5" x14ac:dyDescent="0.25">
      <c r="A68" s="15">
        <v>43935</v>
      </c>
      <c r="B68" s="18"/>
      <c r="C68" s="18">
        <v>15</v>
      </c>
      <c r="D68" s="16">
        <f t="shared" si="3"/>
        <v>458.64999999999964</v>
      </c>
      <c r="E68" s="12" t="s">
        <v>27</v>
      </c>
    </row>
    <row r="69" spans="1:5" x14ac:dyDescent="0.25">
      <c r="A69" s="15">
        <v>43938</v>
      </c>
      <c r="B69" s="18"/>
      <c r="C69" s="18">
        <v>450</v>
      </c>
      <c r="D69" s="16">
        <f t="shared" si="3"/>
        <v>8.6499999999996362</v>
      </c>
      <c r="E69" s="12" t="s">
        <v>42</v>
      </c>
    </row>
    <row r="70" spans="1:5" s="33" customFormat="1" x14ac:dyDescent="0.25">
      <c r="A70" s="34">
        <v>43945</v>
      </c>
      <c r="B70" s="36">
        <v>350</v>
      </c>
      <c r="C70" s="36"/>
      <c r="D70" s="35">
        <v>358.64999999999964</v>
      </c>
      <c r="E70" s="37" t="s">
        <v>59</v>
      </c>
    </row>
    <row r="71" spans="1:5" s="33" customFormat="1" x14ac:dyDescent="0.25">
      <c r="A71" s="34">
        <v>43945</v>
      </c>
      <c r="B71" s="36"/>
      <c r="C71" s="36">
        <v>330</v>
      </c>
      <c r="D71" s="35">
        <v>28.649999999999636</v>
      </c>
      <c r="E71" s="37" t="s">
        <v>65</v>
      </c>
    </row>
    <row r="72" spans="1:5" s="33" customFormat="1" x14ac:dyDescent="0.25">
      <c r="A72" s="34">
        <v>43948</v>
      </c>
      <c r="B72" s="36">
        <v>250</v>
      </c>
      <c r="C72" s="36"/>
      <c r="D72" s="35">
        <v>278.64999999999964</v>
      </c>
      <c r="E72" s="37" t="s">
        <v>59</v>
      </c>
    </row>
    <row r="73" spans="1:5" s="33" customFormat="1" x14ac:dyDescent="0.25">
      <c r="A73" s="34">
        <v>43948</v>
      </c>
      <c r="B73" s="36"/>
      <c r="C73" s="36">
        <v>260.3</v>
      </c>
      <c r="D73" s="35">
        <v>18.349999999999625</v>
      </c>
      <c r="E73" s="37" t="s">
        <v>43</v>
      </c>
    </row>
    <row r="74" spans="1:5" x14ac:dyDescent="0.25">
      <c r="A74" s="34">
        <v>43951</v>
      </c>
      <c r="B74" s="36"/>
      <c r="C74" s="36"/>
      <c r="D74" s="35">
        <v>18.349999999999625</v>
      </c>
      <c r="E74" s="37"/>
    </row>
    <row r="75" spans="1:5" ht="15.75" x14ac:dyDescent="0.25">
      <c r="A75" s="55" t="s">
        <v>31</v>
      </c>
      <c r="B75" s="56"/>
      <c r="C75" s="56"/>
      <c r="D75" s="56"/>
      <c r="E75" s="57"/>
    </row>
    <row r="76" spans="1:5" x14ac:dyDescent="0.25">
      <c r="A76" s="28" t="s">
        <v>10</v>
      </c>
      <c r="B76" s="29" t="s">
        <v>1</v>
      </c>
      <c r="C76" s="29" t="s">
        <v>2</v>
      </c>
      <c r="D76" s="29" t="s">
        <v>3</v>
      </c>
      <c r="E76" s="29" t="s">
        <v>4</v>
      </c>
    </row>
    <row r="77" spans="1:5" x14ac:dyDescent="0.25">
      <c r="A77" s="6">
        <v>43922</v>
      </c>
      <c r="B77" s="7"/>
      <c r="C77" s="7"/>
      <c r="D77" s="8">
        <f>B77-C77</f>
        <v>0</v>
      </c>
      <c r="E77" s="9"/>
    </row>
    <row r="78" spans="1:5" x14ac:dyDescent="0.25">
      <c r="A78" s="10">
        <v>43951</v>
      </c>
      <c r="B78" s="11"/>
      <c r="C78" s="11"/>
      <c r="D78" s="11">
        <f>D77+B78-C78</f>
        <v>0</v>
      </c>
      <c r="E78" s="12"/>
    </row>
    <row r="79" spans="1:5" ht="15.75" x14ac:dyDescent="0.25">
      <c r="A79" s="54" t="s">
        <v>46</v>
      </c>
      <c r="B79" s="54"/>
      <c r="C79" s="54"/>
      <c r="D79" s="54"/>
      <c r="E79" s="54"/>
    </row>
    <row r="80" spans="1:5" x14ac:dyDescent="0.25">
      <c r="A80" s="30" t="s">
        <v>0</v>
      </c>
      <c r="B80" s="31" t="s">
        <v>1</v>
      </c>
      <c r="C80" s="31" t="s">
        <v>2</v>
      </c>
      <c r="D80" s="31" t="s">
        <v>3</v>
      </c>
      <c r="E80" s="31" t="s">
        <v>4</v>
      </c>
    </row>
    <row r="81" spans="1:5" x14ac:dyDescent="0.25">
      <c r="A81" s="38">
        <v>43952</v>
      </c>
      <c r="B81" s="39"/>
      <c r="C81" s="39"/>
      <c r="D81" s="40">
        <v>18.350000000000001</v>
      </c>
      <c r="E81" s="41" t="s">
        <v>5</v>
      </c>
    </row>
    <row r="82" spans="1:5" x14ac:dyDescent="0.25">
      <c r="A82" s="42"/>
      <c r="B82" s="40"/>
      <c r="C82" s="40"/>
      <c r="D82" s="40">
        <f t="shared" ref="D82:D83" si="4">D81+B82-C82</f>
        <v>18.350000000000001</v>
      </c>
      <c r="E82" s="43" t="s">
        <v>47</v>
      </c>
    </row>
    <row r="83" spans="1:5" x14ac:dyDescent="0.25">
      <c r="A83" s="42"/>
      <c r="B83" s="40"/>
      <c r="C83" s="40"/>
      <c r="D83" s="40">
        <f t="shared" si="4"/>
        <v>18.350000000000001</v>
      </c>
      <c r="E83" s="43" t="s">
        <v>48</v>
      </c>
    </row>
    <row r="84" spans="1:5" x14ac:dyDescent="0.25">
      <c r="A84" s="42"/>
      <c r="B84" s="40"/>
      <c r="C84" s="40">
        <f>86</f>
        <v>86</v>
      </c>
      <c r="D84" s="40">
        <f>D83+B84-C84</f>
        <v>-67.650000000000006</v>
      </c>
      <c r="E84" s="43" t="s">
        <v>6</v>
      </c>
    </row>
    <row r="85" spans="1:5" x14ac:dyDescent="0.25">
      <c r="A85" s="42"/>
      <c r="B85" s="40">
        <v>0.01</v>
      </c>
      <c r="C85" s="40"/>
      <c r="D85" s="40">
        <f t="shared" ref="D85:D101" si="5">D84+B85-C85</f>
        <v>-67.64</v>
      </c>
      <c r="E85" s="43" t="s">
        <v>49</v>
      </c>
    </row>
    <row r="86" spans="1:5" x14ac:dyDescent="0.25">
      <c r="A86" s="38">
        <v>43958</v>
      </c>
      <c r="B86" s="44">
        <v>2360</v>
      </c>
      <c r="C86" s="44"/>
      <c r="D86" s="44">
        <f t="shared" si="5"/>
        <v>2292.36</v>
      </c>
      <c r="E86" s="41" t="s">
        <v>59</v>
      </c>
    </row>
    <row r="87" spans="1:5" x14ac:dyDescent="0.25">
      <c r="A87" s="38">
        <v>43958</v>
      </c>
      <c r="B87" s="44">
        <v>530</v>
      </c>
      <c r="C87" s="39"/>
      <c r="D87" s="39">
        <f t="shared" si="5"/>
        <v>2822.36</v>
      </c>
      <c r="E87" s="41" t="s">
        <v>59</v>
      </c>
    </row>
    <row r="88" spans="1:5" x14ac:dyDescent="0.25">
      <c r="A88" s="38">
        <v>43958</v>
      </c>
      <c r="B88" s="39"/>
      <c r="C88" s="39">
        <v>527.5</v>
      </c>
      <c r="D88" s="39">
        <f t="shared" si="5"/>
        <v>2294.86</v>
      </c>
      <c r="E88" s="41" t="s">
        <v>50</v>
      </c>
    </row>
    <row r="89" spans="1:5" x14ac:dyDescent="0.25">
      <c r="A89" s="38">
        <v>43958</v>
      </c>
      <c r="B89" s="44"/>
      <c r="C89" s="44">
        <v>159</v>
      </c>
      <c r="D89" s="39">
        <f t="shared" si="5"/>
        <v>2135.86</v>
      </c>
      <c r="E89" s="41" t="s">
        <v>62</v>
      </c>
    </row>
    <row r="90" spans="1:5" x14ac:dyDescent="0.25">
      <c r="A90" s="38">
        <v>43958</v>
      </c>
      <c r="B90" s="44"/>
      <c r="C90" s="44">
        <v>300</v>
      </c>
      <c r="D90" s="39">
        <f t="shared" si="5"/>
        <v>1835.8600000000001</v>
      </c>
      <c r="E90" s="41" t="s">
        <v>51</v>
      </c>
    </row>
    <row r="91" spans="1:5" x14ac:dyDescent="0.25">
      <c r="A91" s="38">
        <v>43959</v>
      </c>
      <c r="B91" s="44">
        <v>3350</v>
      </c>
      <c r="C91" s="44"/>
      <c r="D91" s="39">
        <f t="shared" si="5"/>
        <v>5185.8600000000006</v>
      </c>
      <c r="E91" s="41" t="s">
        <v>59</v>
      </c>
    </row>
    <row r="92" spans="1:5" x14ac:dyDescent="0.25">
      <c r="A92" s="38">
        <v>43963</v>
      </c>
      <c r="B92" s="44"/>
      <c r="C92" s="44">
        <v>4251.3999999999996</v>
      </c>
      <c r="D92" s="39">
        <f t="shared" si="5"/>
        <v>934.46000000000095</v>
      </c>
      <c r="E92" s="41" t="s">
        <v>52</v>
      </c>
    </row>
    <row r="93" spans="1:5" x14ac:dyDescent="0.25">
      <c r="A93" s="38">
        <v>43963</v>
      </c>
      <c r="B93" s="45"/>
      <c r="C93" s="44">
        <v>210.65</v>
      </c>
      <c r="D93" s="39">
        <f t="shared" si="5"/>
        <v>723.81000000000097</v>
      </c>
      <c r="E93" s="41" t="s">
        <v>53</v>
      </c>
    </row>
    <row r="94" spans="1:5" x14ac:dyDescent="0.25">
      <c r="A94" s="38">
        <v>43963</v>
      </c>
      <c r="B94" s="44"/>
      <c r="C94" s="44">
        <v>67.95</v>
      </c>
      <c r="D94" s="39">
        <f t="shared" si="5"/>
        <v>655.86000000000092</v>
      </c>
      <c r="E94" s="41" t="s">
        <v>54</v>
      </c>
    </row>
    <row r="95" spans="1:5" x14ac:dyDescent="0.25">
      <c r="A95" s="38">
        <v>43963</v>
      </c>
      <c r="B95" s="44"/>
      <c r="C95" s="44">
        <v>7.95</v>
      </c>
      <c r="D95" s="39">
        <f t="shared" si="5"/>
        <v>647.91000000000088</v>
      </c>
      <c r="E95" s="41" t="s">
        <v>55</v>
      </c>
    </row>
    <row r="96" spans="1:5" x14ac:dyDescent="0.25">
      <c r="A96" s="38">
        <v>43963</v>
      </c>
      <c r="B96" s="44"/>
      <c r="C96" s="44">
        <v>450</v>
      </c>
      <c r="D96" s="39">
        <f t="shared" si="5"/>
        <v>197.91000000000088</v>
      </c>
      <c r="E96" s="41" t="s">
        <v>56</v>
      </c>
    </row>
    <row r="97" spans="1:5" x14ac:dyDescent="0.25">
      <c r="A97" s="38">
        <v>43972</v>
      </c>
      <c r="B97" s="44">
        <v>10</v>
      </c>
      <c r="C97" s="44"/>
      <c r="D97" s="39">
        <f t="shared" si="5"/>
        <v>207.91000000000088</v>
      </c>
      <c r="E97" s="41" t="s">
        <v>59</v>
      </c>
    </row>
    <row r="98" spans="1:5" x14ac:dyDescent="0.25">
      <c r="A98" s="38">
        <v>43973</v>
      </c>
      <c r="B98" s="44"/>
      <c r="C98" s="44">
        <v>199</v>
      </c>
      <c r="D98" s="39">
        <f t="shared" si="5"/>
        <v>8.9100000000008777</v>
      </c>
      <c r="E98" s="41" t="s">
        <v>61</v>
      </c>
    </row>
    <row r="99" spans="1:5" x14ac:dyDescent="0.25">
      <c r="A99" s="38">
        <v>43977</v>
      </c>
      <c r="B99" s="44">
        <v>5100</v>
      </c>
      <c r="C99" s="44"/>
      <c r="D99" s="39">
        <f t="shared" si="5"/>
        <v>5108.9100000000008</v>
      </c>
      <c r="E99" s="41" t="s">
        <v>59</v>
      </c>
    </row>
    <row r="100" spans="1:5" x14ac:dyDescent="0.25">
      <c r="A100" s="38">
        <v>43977</v>
      </c>
      <c r="B100" s="44"/>
      <c r="C100" s="44">
        <v>5100</v>
      </c>
      <c r="D100" s="39">
        <f t="shared" si="5"/>
        <v>8.910000000000764</v>
      </c>
      <c r="E100" s="41" t="s">
        <v>57</v>
      </c>
    </row>
    <row r="101" spans="1:5" x14ac:dyDescent="0.25">
      <c r="A101" s="38">
        <v>43982</v>
      </c>
      <c r="B101" s="44"/>
      <c r="C101" s="44"/>
      <c r="D101" s="39">
        <f t="shared" si="5"/>
        <v>8.910000000000764</v>
      </c>
      <c r="E101" s="41"/>
    </row>
    <row r="102" spans="1:5" ht="15.75" x14ac:dyDescent="0.25">
      <c r="A102" s="55" t="s">
        <v>58</v>
      </c>
      <c r="B102" s="56"/>
      <c r="C102" s="56"/>
      <c r="D102" s="56"/>
      <c r="E102" s="57"/>
    </row>
    <row r="103" spans="1:5" x14ac:dyDescent="0.25">
      <c r="A103" s="28" t="s">
        <v>10</v>
      </c>
      <c r="B103" s="29" t="s">
        <v>1</v>
      </c>
      <c r="C103" s="29" t="s">
        <v>2</v>
      </c>
      <c r="D103" s="29" t="s">
        <v>3</v>
      </c>
      <c r="E103" s="29" t="s">
        <v>4</v>
      </c>
    </row>
    <row r="104" spans="1:5" x14ac:dyDescent="0.25">
      <c r="A104" s="6">
        <v>43952</v>
      </c>
      <c r="B104" s="7"/>
      <c r="C104" s="7"/>
      <c r="D104" s="8">
        <f>B104-C104</f>
        <v>0</v>
      </c>
      <c r="E104" s="9"/>
    </row>
    <row r="105" spans="1:5" x14ac:dyDescent="0.25">
      <c r="A105" s="10">
        <v>43982</v>
      </c>
      <c r="B105" s="11"/>
      <c r="C105" s="11"/>
      <c r="D105" s="11">
        <f>D104+B105-C105</f>
        <v>0</v>
      </c>
      <c r="E105" s="12"/>
    </row>
    <row r="106" spans="1:5" ht="15.75" x14ac:dyDescent="0.25">
      <c r="A106" s="54" t="s">
        <v>66</v>
      </c>
      <c r="B106" s="54"/>
      <c r="C106" s="54"/>
      <c r="D106" s="54"/>
      <c r="E106" s="54"/>
    </row>
    <row r="107" spans="1:5" x14ac:dyDescent="0.25">
      <c r="A107" s="30" t="s">
        <v>0</v>
      </c>
      <c r="B107" s="31" t="s">
        <v>1</v>
      </c>
      <c r="C107" s="31" t="s">
        <v>2</v>
      </c>
      <c r="D107" s="31" t="s">
        <v>3</v>
      </c>
      <c r="E107" s="31" t="s">
        <v>4</v>
      </c>
    </row>
    <row r="108" spans="1:5" x14ac:dyDescent="0.25">
      <c r="A108" s="38">
        <v>43983</v>
      </c>
      <c r="B108" s="39"/>
      <c r="C108" s="39"/>
      <c r="D108" s="40">
        <v>8.91</v>
      </c>
      <c r="E108" s="41" t="s">
        <v>5</v>
      </c>
    </row>
    <row r="109" spans="1:5" x14ac:dyDescent="0.25">
      <c r="A109" s="42"/>
      <c r="B109" s="40"/>
      <c r="C109" s="40"/>
      <c r="D109" s="40">
        <f>D108+B109-C109</f>
        <v>8.91</v>
      </c>
      <c r="E109" s="43" t="s">
        <v>47</v>
      </c>
    </row>
    <row r="110" spans="1:5" x14ac:dyDescent="0.25">
      <c r="A110" s="42"/>
      <c r="B110" s="40"/>
      <c r="C110" s="40"/>
      <c r="D110" s="40">
        <f t="shared" ref="D110:D132" si="6">D109+B110-C110</f>
        <v>8.91</v>
      </c>
      <c r="E110" s="43" t="s">
        <v>48</v>
      </c>
    </row>
    <row r="111" spans="1:5" x14ac:dyDescent="0.25">
      <c r="A111" s="42"/>
      <c r="B111" s="40"/>
      <c r="C111" s="40">
        <f>86+10.18</f>
        <v>96.18</v>
      </c>
      <c r="D111" s="40">
        <f t="shared" si="6"/>
        <v>-87.27000000000001</v>
      </c>
      <c r="E111" s="43" t="s">
        <v>6</v>
      </c>
    </row>
    <row r="112" spans="1:5" x14ac:dyDescent="0.25">
      <c r="A112" s="42"/>
      <c r="B112" s="40">
        <f>0</f>
        <v>0</v>
      </c>
      <c r="C112" s="40"/>
      <c r="D112" s="40">
        <f t="shared" si="6"/>
        <v>-87.27000000000001</v>
      </c>
      <c r="E112" s="43" t="s">
        <v>49</v>
      </c>
    </row>
    <row r="113" spans="1:5" x14ac:dyDescent="0.25">
      <c r="A113" s="38">
        <v>43985</v>
      </c>
      <c r="B113" s="44">
        <v>100</v>
      </c>
      <c r="C113" s="44"/>
      <c r="D113" s="44">
        <f t="shared" si="6"/>
        <v>12.72999999999999</v>
      </c>
      <c r="E113" s="41" t="s">
        <v>67</v>
      </c>
    </row>
    <row r="114" spans="1:5" x14ac:dyDescent="0.25">
      <c r="A114" s="38">
        <v>43985</v>
      </c>
      <c r="B114" s="44"/>
      <c r="C114" s="39">
        <v>9.9499999999999993</v>
      </c>
      <c r="D114" s="44">
        <f t="shared" si="6"/>
        <v>2.7799999999999905</v>
      </c>
      <c r="E114" s="41" t="s">
        <v>68</v>
      </c>
    </row>
    <row r="115" spans="1:5" x14ac:dyDescent="0.25">
      <c r="A115" s="38">
        <v>43986</v>
      </c>
      <c r="B115" s="39">
        <v>3350</v>
      </c>
      <c r="C115" s="39"/>
      <c r="D115" s="44">
        <f t="shared" si="6"/>
        <v>3352.78</v>
      </c>
      <c r="E115" s="41" t="s">
        <v>67</v>
      </c>
    </row>
    <row r="116" spans="1:5" x14ac:dyDescent="0.25">
      <c r="A116" s="38">
        <v>43986</v>
      </c>
      <c r="B116" s="39"/>
      <c r="C116" s="39">
        <v>1254</v>
      </c>
      <c r="D116" s="44">
        <f t="shared" si="6"/>
        <v>2098.7800000000002</v>
      </c>
      <c r="E116" s="41" t="s">
        <v>69</v>
      </c>
    </row>
    <row r="117" spans="1:5" x14ac:dyDescent="0.25">
      <c r="A117" s="38">
        <v>43986</v>
      </c>
      <c r="B117" s="44"/>
      <c r="C117" s="44">
        <v>159</v>
      </c>
      <c r="D117" s="44">
        <f t="shared" si="6"/>
        <v>1939.7800000000002</v>
      </c>
      <c r="E117" s="41" t="s">
        <v>70</v>
      </c>
    </row>
    <row r="118" spans="1:5" x14ac:dyDescent="0.25">
      <c r="A118" s="38">
        <v>43986</v>
      </c>
      <c r="B118" s="44"/>
      <c r="C118" s="44">
        <v>199</v>
      </c>
      <c r="D118" s="44">
        <f t="shared" si="6"/>
        <v>1740.7800000000002</v>
      </c>
      <c r="E118" s="41" t="s">
        <v>71</v>
      </c>
    </row>
    <row r="119" spans="1:5" x14ac:dyDescent="0.25">
      <c r="A119" s="38">
        <v>43986</v>
      </c>
      <c r="B119" s="44"/>
      <c r="C119" s="44">
        <v>45</v>
      </c>
      <c r="D119" s="44">
        <f t="shared" si="6"/>
        <v>1695.7800000000002</v>
      </c>
      <c r="E119" s="41" t="s">
        <v>72</v>
      </c>
    </row>
    <row r="120" spans="1:5" x14ac:dyDescent="0.25">
      <c r="A120" s="38">
        <v>43986</v>
      </c>
      <c r="B120" s="44"/>
      <c r="C120" s="44">
        <v>15</v>
      </c>
      <c r="D120" s="44">
        <f t="shared" si="6"/>
        <v>1680.7800000000002</v>
      </c>
      <c r="E120" s="41" t="s">
        <v>73</v>
      </c>
    </row>
    <row r="121" spans="1:5" x14ac:dyDescent="0.25">
      <c r="A121" s="38">
        <v>43986</v>
      </c>
      <c r="B121" s="45"/>
      <c r="C121" s="44">
        <v>44.63</v>
      </c>
      <c r="D121" s="44">
        <f t="shared" si="6"/>
        <v>1636.15</v>
      </c>
      <c r="E121" s="41" t="s">
        <v>74</v>
      </c>
    </row>
    <row r="122" spans="1:5" x14ac:dyDescent="0.25">
      <c r="A122" s="38">
        <v>43987</v>
      </c>
      <c r="B122" s="44"/>
      <c r="C122" s="44">
        <v>7.95</v>
      </c>
      <c r="D122" s="44">
        <f t="shared" si="6"/>
        <v>1628.2</v>
      </c>
      <c r="E122" s="41" t="s">
        <v>75</v>
      </c>
    </row>
    <row r="123" spans="1:5" x14ac:dyDescent="0.25">
      <c r="A123" s="38">
        <v>43987</v>
      </c>
      <c r="B123" s="44"/>
      <c r="C123" s="44">
        <v>527.5</v>
      </c>
      <c r="D123" s="44">
        <f t="shared" si="6"/>
        <v>1100.7</v>
      </c>
      <c r="E123" s="41" t="s">
        <v>76</v>
      </c>
    </row>
    <row r="124" spans="1:5" x14ac:dyDescent="0.25">
      <c r="A124" s="38">
        <v>43987</v>
      </c>
      <c r="B124" s="44">
        <f>330+527.5</f>
        <v>857.5</v>
      </c>
      <c r="C124" s="44"/>
      <c r="D124" s="44">
        <f t="shared" si="6"/>
        <v>1958.2</v>
      </c>
      <c r="E124" s="41" t="s">
        <v>77</v>
      </c>
    </row>
    <row r="125" spans="1:5" x14ac:dyDescent="0.25">
      <c r="A125" s="38">
        <v>43990</v>
      </c>
      <c r="B125" s="44">
        <v>5000</v>
      </c>
      <c r="C125" s="44"/>
      <c r="D125" s="39">
        <f t="shared" si="6"/>
        <v>6958.2</v>
      </c>
      <c r="E125" s="41" t="s">
        <v>67</v>
      </c>
    </row>
    <row r="126" spans="1:5" ht="30" x14ac:dyDescent="0.25">
      <c r="A126" s="38">
        <v>43991</v>
      </c>
      <c r="B126" s="44"/>
      <c r="C126" s="44">
        <v>2815.5</v>
      </c>
      <c r="D126" s="39">
        <f t="shared" si="6"/>
        <v>4142.7</v>
      </c>
      <c r="E126" s="41" t="s">
        <v>78</v>
      </c>
    </row>
    <row r="127" spans="1:5" x14ac:dyDescent="0.25">
      <c r="A127" s="38">
        <v>43991</v>
      </c>
      <c r="B127" s="44"/>
      <c r="C127" s="44">
        <v>2792.03</v>
      </c>
      <c r="D127" s="39">
        <f t="shared" si="6"/>
        <v>1350.6699999999996</v>
      </c>
      <c r="E127" s="41" t="s">
        <v>79</v>
      </c>
    </row>
    <row r="128" spans="1:5" ht="30" x14ac:dyDescent="0.25">
      <c r="A128" s="38">
        <v>43991</v>
      </c>
      <c r="B128" s="44"/>
      <c r="C128" s="44">
        <v>938.5</v>
      </c>
      <c r="D128" s="39">
        <f t="shared" si="6"/>
        <v>412.16999999999962</v>
      </c>
      <c r="E128" s="41" t="s">
        <v>80</v>
      </c>
    </row>
    <row r="129" spans="1:5" x14ac:dyDescent="0.25">
      <c r="A129" s="38">
        <v>43991</v>
      </c>
      <c r="B129" s="44"/>
      <c r="C129" s="44">
        <v>9.9499999999999993</v>
      </c>
      <c r="D129" s="39">
        <f t="shared" si="6"/>
        <v>402.21999999999963</v>
      </c>
      <c r="E129" s="41" t="s">
        <v>81</v>
      </c>
    </row>
    <row r="130" spans="1:5" x14ac:dyDescent="0.25">
      <c r="A130" s="38">
        <v>43998</v>
      </c>
      <c r="B130" s="44">
        <v>50</v>
      </c>
      <c r="C130" s="44"/>
      <c r="D130" s="39">
        <f t="shared" si="6"/>
        <v>452.21999999999963</v>
      </c>
      <c r="E130" s="41" t="s">
        <v>67</v>
      </c>
    </row>
    <row r="131" spans="1:5" x14ac:dyDescent="0.25">
      <c r="A131" s="38">
        <v>44004</v>
      </c>
      <c r="B131" s="44"/>
      <c r="C131" s="44">
        <v>450</v>
      </c>
      <c r="D131" s="39">
        <f t="shared" si="6"/>
        <v>2.2199999999996294</v>
      </c>
      <c r="E131" s="41" t="s">
        <v>82</v>
      </c>
    </row>
    <row r="132" spans="1:5" x14ac:dyDescent="0.25">
      <c r="A132" s="38">
        <v>44012</v>
      </c>
      <c r="B132" s="44"/>
      <c r="C132" s="44"/>
      <c r="D132" s="39">
        <f t="shared" si="6"/>
        <v>2.2199999999996294</v>
      </c>
      <c r="E132" s="41"/>
    </row>
    <row r="133" spans="1:5" ht="15.75" x14ac:dyDescent="0.25">
      <c r="A133" s="55" t="s">
        <v>83</v>
      </c>
      <c r="B133" s="56"/>
      <c r="C133" s="56"/>
      <c r="D133" s="56"/>
      <c r="E133" s="57"/>
    </row>
    <row r="134" spans="1:5" x14ac:dyDescent="0.25">
      <c r="A134" s="28" t="s">
        <v>10</v>
      </c>
      <c r="B134" s="29" t="s">
        <v>1</v>
      </c>
      <c r="C134" s="29" t="s">
        <v>2</v>
      </c>
      <c r="D134" s="29" t="s">
        <v>3</v>
      </c>
      <c r="E134" s="29" t="s">
        <v>4</v>
      </c>
    </row>
    <row r="135" spans="1:5" x14ac:dyDescent="0.25">
      <c r="A135" s="47">
        <v>43983</v>
      </c>
      <c r="B135" s="48"/>
      <c r="C135" s="48"/>
      <c r="D135" s="49">
        <f>B135-C135</f>
        <v>0</v>
      </c>
      <c r="E135" s="50"/>
    </row>
    <row r="136" spans="1:5" x14ac:dyDescent="0.25">
      <c r="A136" s="51">
        <v>43987</v>
      </c>
      <c r="B136" s="52">
        <v>330</v>
      </c>
      <c r="C136" s="52"/>
      <c r="D136" s="52">
        <f>D135+B136-C136</f>
        <v>330</v>
      </c>
      <c r="E136" s="41" t="s">
        <v>67</v>
      </c>
    </row>
    <row r="137" spans="1:5" x14ac:dyDescent="0.25">
      <c r="A137" s="47">
        <v>43987</v>
      </c>
      <c r="B137" s="53"/>
      <c r="C137" s="53">
        <v>330</v>
      </c>
      <c r="D137" s="53">
        <f>D136+B137-C137</f>
        <v>0</v>
      </c>
      <c r="E137" s="41" t="s">
        <v>84</v>
      </c>
    </row>
    <row r="138" spans="1:5" x14ac:dyDescent="0.25">
      <c r="A138" s="47">
        <v>44012</v>
      </c>
      <c r="B138" s="53"/>
      <c r="C138" s="53"/>
      <c r="D138" s="53">
        <f t="shared" ref="D138" si="7">D137+B138-C138</f>
        <v>0</v>
      </c>
      <c r="E138" s="41"/>
    </row>
    <row r="139" spans="1:5" s="33" customFormat="1" ht="15.75" x14ac:dyDescent="0.25">
      <c r="A139" s="54" t="s">
        <v>87</v>
      </c>
      <c r="B139" s="54"/>
      <c r="C139" s="54"/>
      <c r="D139" s="54"/>
      <c r="E139" s="54"/>
    </row>
    <row r="140" spans="1:5" s="33" customFormat="1" x14ac:dyDescent="0.25">
      <c r="A140" s="30" t="s">
        <v>0</v>
      </c>
      <c r="B140" s="31" t="s">
        <v>1</v>
      </c>
      <c r="C140" s="31" t="s">
        <v>2</v>
      </c>
      <c r="D140" s="31" t="s">
        <v>3</v>
      </c>
      <c r="E140" s="31" t="s">
        <v>4</v>
      </c>
    </row>
    <row r="141" spans="1:5" s="33" customFormat="1" x14ac:dyDescent="0.25">
      <c r="A141" s="38">
        <v>44013</v>
      </c>
      <c r="B141" s="39"/>
      <c r="C141" s="39"/>
      <c r="D141" s="40">
        <v>2.2200000000000002</v>
      </c>
      <c r="E141" s="41" t="s">
        <v>5</v>
      </c>
    </row>
    <row r="142" spans="1:5" s="33" customFormat="1" x14ac:dyDescent="0.25">
      <c r="A142" s="42"/>
      <c r="B142" s="40"/>
      <c r="C142" s="40"/>
      <c r="D142" s="40">
        <f>D141+B142-C142</f>
        <v>2.2200000000000002</v>
      </c>
      <c r="E142" s="43" t="s">
        <v>47</v>
      </c>
    </row>
    <row r="143" spans="1:5" s="33" customFormat="1" x14ac:dyDescent="0.25">
      <c r="A143" s="42"/>
      <c r="B143" s="40"/>
      <c r="C143" s="40"/>
      <c r="D143" s="40">
        <f t="shared" ref="D143:D159" si="8">D142+B143-C143</f>
        <v>2.2200000000000002</v>
      </c>
      <c r="E143" s="43" t="s">
        <v>48</v>
      </c>
    </row>
    <row r="144" spans="1:5" s="33" customFormat="1" x14ac:dyDescent="0.25">
      <c r="A144" s="42"/>
      <c r="B144" s="40"/>
      <c r="C144" s="40">
        <f>86</f>
        <v>86</v>
      </c>
      <c r="D144" s="40">
        <f t="shared" si="8"/>
        <v>-83.78</v>
      </c>
      <c r="E144" s="43" t="s">
        <v>6</v>
      </c>
    </row>
    <row r="145" spans="1:5" s="33" customFormat="1" x14ac:dyDescent="0.25">
      <c r="A145" s="42"/>
      <c r="B145" s="40">
        <f>0</f>
        <v>0</v>
      </c>
      <c r="C145" s="40"/>
      <c r="D145" s="40">
        <f t="shared" si="8"/>
        <v>-83.78</v>
      </c>
      <c r="E145" s="43" t="s">
        <v>49</v>
      </c>
    </row>
    <row r="146" spans="1:5" s="33" customFormat="1" x14ac:dyDescent="0.25">
      <c r="A146" s="38">
        <v>44025</v>
      </c>
      <c r="B146" s="44">
        <v>2970</v>
      </c>
      <c r="C146" s="44"/>
      <c r="D146" s="44">
        <f t="shared" si="8"/>
        <v>2886.22</v>
      </c>
      <c r="E146" s="41" t="s">
        <v>67</v>
      </c>
    </row>
    <row r="147" spans="1:5" s="33" customFormat="1" x14ac:dyDescent="0.25">
      <c r="A147" s="38">
        <v>44025</v>
      </c>
      <c r="B147" s="44"/>
      <c r="C147" s="39">
        <v>476.75</v>
      </c>
      <c r="D147" s="44">
        <f t="shared" si="8"/>
        <v>2409.4699999999998</v>
      </c>
      <c r="E147" s="41" t="s">
        <v>88</v>
      </c>
    </row>
    <row r="148" spans="1:5" s="33" customFormat="1" x14ac:dyDescent="0.25">
      <c r="A148" s="38">
        <v>44025</v>
      </c>
      <c r="B148" s="39"/>
      <c r="C148" s="39">
        <v>241.55</v>
      </c>
      <c r="D148" s="44">
        <f t="shared" si="8"/>
        <v>2167.9199999999996</v>
      </c>
      <c r="E148" s="41" t="s">
        <v>89</v>
      </c>
    </row>
    <row r="149" spans="1:5" s="33" customFormat="1" x14ac:dyDescent="0.25">
      <c r="A149" s="38">
        <v>44025</v>
      </c>
      <c r="B149" s="39"/>
      <c r="C149" s="39">
        <v>1254</v>
      </c>
      <c r="D149" s="44">
        <f t="shared" si="8"/>
        <v>913.91999999999962</v>
      </c>
      <c r="E149" s="41" t="s">
        <v>90</v>
      </c>
    </row>
    <row r="150" spans="1:5" s="33" customFormat="1" x14ac:dyDescent="0.25">
      <c r="A150" s="38">
        <v>44025</v>
      </c>
      <c r="B150" s="44"/>
      <c r="C150" s="44">
        <v>93.4</v>
      </c>
      <c r="D150" s="44">
        <f t="shared" si="8"/>
        <v>820.51999999999964</v>
      </c>
      <c r="E150" s="41" t="s">
        <v>91</v>
      </c>
    </row>
    <row r="151" spans="1:5" s="33" customFormat="1" x14ac:dyDescent="0.25">
      <c r="A151" s="38">
        <v>44025</v>
      </c>
      <c r="B151" s="44"/>
      <c r="C151" s="44">
        <v>23.25</v>
      </c>
      <c r="D151" s="44">
        <f t="shared" si="8"/>
        <v>797.26999999999964</v>
      </c>
      <c r="E151" s="41" t="s">
        <v>92</v>
      </c>
    </row>
    <row r="152" spans="1:5" s="33" customFormat="1" x14ac:dyDescent="0.25">
      <c r="A152" s="38">
        <v>44025</v>
      </c>
      <c r="B152" s="44"/>
      <c r="C152" s="44">
        <v>11.78</v>
      </c>
      <c r="D152" s="44">
        <f t="shared" si="8"/>
        <v>785.48999999999967</v>
      </c>
      <c r="E152" s="41" t="s">
        <v>93</v>
      </c>
    </row>
    <row r="153" spans="1:5" s="33" customFormat="1" x14ac:dyDescent="0.25">
      <c r="A153" s="38">
        <v>44025</v>
      </c>
      <c r="B153" s="44"/>
      <c r="C153" s="44">
        <v>139.5</v>
      </c>
      <c r="D153" s="44">
        <f t="shared" si="8"/>
        <v>645.98999999999967</v>
      </c>
      <c r="E153" s="41" t="s">
        <v>94</v>
      </c>
    </row>
    <row r="154" spans="1:5" s="33" customFormat="1" x14ac:dyDescent="0.25">
      <c r="A154" s="38">
        <v>44025</v>
      </c>
      <c r="B154" s="45"/>
      <c r="C154" s="44">
        <v>46.5</v>
      </c>
      <c r="D154" s="44">
        <f t="shared" si="8"/>
        <v>599.48999999999967</v>
      </c>
      <c r="E154" s="41" t="s">
        <v>95</v>
      </c>
    </row>
    <row r="155" spans="1:5" s="33" customFormat="1" x14ac:dyDescent="0.25">
      <c r="A155" s="38">
        <v>44025</v>
      </c>
      <c r="B155" s="44"/>
      <c r="C155" s="44">
        <v>138.34</v>
      </c>
      <c r="D155" s="44">
        <f t="shared" si="8"/>
        <v>461.14999999999964</v>
      </c>
      <c r="E155" s="41" t="s">
        <v>96</v>
      </c>
    </row>
    <row r="156" spans="1:5" s="33" customFormat="1" x14ac:dyDescent="0.25">
      <c r="A156" s="38">
        <v>44032</v>
      </c>
      <c r="B156" s="44"/>
      <c r="C156" s="44">
        <v>450</v>
      </c>
      <c r="D156" s="44">
        <f t="shared" si="8"/>
        <v>11.149999999999636</v>
      </c>
      <c r="E156" s="41" t="s">
        <v>97</v>
      </c>
    </row>
    <row r="157" spans="1:5" s="33" customFormat="1" x14ac:dyDescent="0.25">
      <c r="A157" s="38">
        <v>44035</v>
      </c>
      <c r="B157" s="44">
        <v>300</v>
      </c>
      <c r="C157" s="44"/>
      <c r="D157" s="44">
        <f t="shared" si="8"/>
        <v>311.14999999999964</v>
      </c>
      <c r="E157" s="41" t="s">
        <v>67</v>
      </c>
    </row>
    <row r="158" spans="1:5" s="33" customFormat="1" x14ac:dyDescent="0.25">
      <c r="A158" s="38">
        <v>44036</v>
      </c>
      <c r="B158" s="44"/>
      <c r="C158" s="44">
        <v>255.46</v>
      </c>
      <c r="D158" s="44">
        <f t="shared" si="8"/>
        <v>55.689999999999628</v>
      </c>
      <c r="E158" s="41" t="s">
        <v>98</v>
      </c>
    </row>
    <row r="159" spans="1:5" s="33" customFormat="1" x14ac:dyDescent="0.25">
      <c r="A159" s="38">
        <v>44043</v>
      </c>
      <c r="B159" s="44"/>
      <c r="C159" s="44"/>
      <c r="D159" s="44">
        <f t="shared" si="8"/>
        <v>55.689999999999628</v>
      </c>
      <c r="E159" s="41"/>
    </row>
    <row r="160" spans="1:5" s="33" customFormat="1" ht="15.75" x14ac:dyDescent="0.25">
      <c r="A160" s="55" t="s">
        <v>99</v>
      </c>
      <c r="B160" s="56"/>
      <c r="C160" s="56"/>
      <c r="D160" s="56"/>
      <c r="E160" s="57"/>
    </row>
    <row r="161" spans="1:5" s="33" customFormat="1" x14ac:dyDescent="0.25">
      <c r="A161" s="28" t="s">
        <v>10</v>
      </c>
      <c r="B161" s="29" t="s">
        <v>1</v>
      </c>
      <c r="C161" s="29" t="s">
        <v>2</v>
      </c>
      <c r="D161" s="29" t="s">
        <v>3</v>
      </c>
      <c r="E161" s="29" t="s">
        <v>4</v>
      </c>
    </row>
    <row r="162" spans="1:5" s="33" customFormat="1" x14ac:dyDescent="0.25">
      <c r="A162" s="47">
        <v>44013</v>
      </c>
      <c r="B162" s="48"/>
      <c r="C162" s="48"/>
      <c r="D162" s="49">
        <f>B162-C162</f>
        <v>0</v>
      </c>
      <c r="E162" s="50"/>
    </row>
    <row r="163" spans="1:5" s="33" customFormat="1" x14ac:dyDescent="0.25">
      <c r="A163" s="51">
        <v>44043</v>
      </c>
      <c r="B163" s="52"/>
      <c r="C163" s="52"/>
      <c r="D163" s="52">
        <v>0</v>
      </c>
      <c r="E163" s="41"/>
    </row>
    <row r="164" spans="1:5" s="33" customFormat="1" ht="15.75" x14ac:dyDescent="0.25">
      <c r="A164" s="54" t="s">
        <v>100</v>
      </c>
      <c r="B164" s="54"/>
      <c r="C164" s="54"/>
      <c r="D164" s="54"/>
      <c r="E164" s="54"/>
    </row>
    <row r="165" spans="1:5" s="33" customFormat="1" x14ac:dyDescent="0.25">
      <c r="A165" s="30" t="s">
        <v>0</v>
      </c>
      <c r="B165" s="31" t="s">
        <v>1</v>
      </c>
      <c r="C165" s="31" t="s">
        <v>2</v>
      </c>
      <c r="D165" s="31" t="s">
        <v>3</v>
      </c>
      <c r="E165" s="31" t="s">
        <v>4</v>
      </c>
    </row>
    <row r="166" spans="1:5" s="33" customFormat="1" x14ac:dyDescent="0.25">
      <c r="A166" s="38">
        <v>44044</v>
      </c>
      <c r="B166" s="39"/>
      <c r="C166" s="39"/>
      <c r="D166" s="40">
        <v>55.69</v>
      </c>
      <c r="E166" s="41" t="s">
        <v>5</v>
      </c>
    </row>
    <row r="167" spans="1:5" s="33" customFormat="1" x14ac:dyDescent="0.25">
      <c r="A167" s="42"/>
      <c r="B167" s="40"/>
      <c r="C167" s="40"/>
      <c r="D167" s="40">
        <f>D166+B167-C167</f>
        <v>55.69</v>
      </c>
      <c r="E167" s="43" t="s">
        <v>47</v>
      </c>
    </row>
    <row r="168" spans="1:5" s="33" customFormat="1" x14ac:dyDescent="0.25">
      <c r="A168" s="42"/>
      <c r="B168" s="40"/>
      <c r="C168" s="40"/>
      <c r="D168" s="40">
        <f t="shared" ref="D168:D182" si="9">D167+B168-C168</f>
        <v>55.69</v>
      </c>
      <c r="E168" s="43" t="s">
        <v>48</v>
      </c>
    </row>
    <row r="169" spans="1:5" s="33" customFormat="1" x14ac:dyDescent="0.25">
      <c r="A169" s="42"/>
      <c r="B169" s="40"/>
      <c r="C169" s="40">
        <v>86</v>
      </c>
      <c r="D169" s="40">
        <f t="shared" si="9"/>
        <v>-30.310000000000002</v>
      </c>
      <c r="E169" s="43" t="s">
        <v>6</v>
      </c>
    </row>
    <row r="170" spans="1:5" s="33" customFormat="1" x14ac:dyDescent="0.25">
      <c r="A170" s="42"/>
      <c r="B170" s="40"/>
      <c r="C170" s="40"/>
      <c r="D170" s="40">
        <f t="shared" si="9"/>
        <v>-30.310000000000002</v>
      </c>
      <c r="E170" s="43" t="s">
        <v>49</v>
      </c>
    </row>
    <row r="171" spans="1:5" s="33" customFormat="1" x14ac:dyDescent="0.25">
      <c r="A171" s="38">
        <v>44048</v>
      </c>
      <c r="B171" s="44"/>
      <c r="C171" s="44">
        <v>7.95</v>
      </c>
      <c r="D171" s="44">
        <f t="shared" si="9"/>
        <v>-38.260000000000005</v>
      </c>
      <c r="E171" s="41" t="s">
        <v>101</v>
      </c>
    </row>
    <row r="172" spans="1:5" s="33" customFormat="1" x14ac:dyDescent="0.25">
      <c r="A172" s="38">
        <v>44060</v>
      </c>
      <c r="B172" s="44">
        <v>2000</v>
      </c>
      <c r="C172" s="39"/>
      <c r="D172" s="44">
        <f t="shared" si="9"/>
        <v>1961.74</v>
      </c>
      <c r="E172" s="41" t="s">
        <v>67</v>
      </c>
    </row>
    <row r="173" spans="1:5" s="33" customFormat="1" x14ac:dyDescent="0.25">
      <c r="A173" s="38">
        <v>44060</v>
      </c>
      <c r="B173" s="39"/>
      <c r="C173" s="39">
        <v>151.05000000000001</v>
      </c>
      <c r="D173" s="44">
        <f t="shared" si="9"/>
        <v>1810.69</v>
      </c>
      <c r="E173" s="41" t="s">
        <v>102</v>
      </c>
    </row>
    <row r="174" spans="1:5" s="33" customFormat="1" x14ac:dyDescent="0.25">
      <c r="A174" s="38">
        <v>44060</v>
      </c>
      <c r="B174" s="39"/>
      <c r="C174" s="39">
        <v>1254</v>
      </c>
      <c r="D174" s="44">
        <f t="shared" si="9"/>
        <v>556.69000000000005</v>
      </c>
      <c r="E174" s="41" t="s">
        <v>103</v>
      </c>
    </row>
    <row r="175" spans="1:5" s="33" customFormat="1" x14ac:dyDescent="0.25">
      <c r="A175" s="38">
        <v>44062</v>
      </c>
      <c r="B175" s="44"/>
      <c r="C175" s="44">
        <v>7.95</v>
      </c>
      <c r="D175" s="44">
        <f t="shared" si="9"/>
        <v>548.74</v>
      </c>
      <c r="E175" s="41" t="s">
        <v>104</v>
      </c>
    </row>
    <row r="176" spans="1:5" s="33" customFormat="1" x14ac:dyDescent="0.25">
      <c r="A176" s="38">
        <v>44064</v>
      </c>
      <c r="B176" s="44"/>
      <c r="C176" s="44">
        <v>450</v>
      </c>
      <c r="D176" s="44">
        <f t="shared" si="9"/>
        <v>98.740000000000009</v>
      </c>
      <c r="E176" s="41" t="s">
        <v>105</v>
      </c>
    </row>
    <row r="177" spans="1:5" s="33" customFormat="1" x14ac:dyDescent="0.25">
      <c r="A177" s="38">
        <v>44068</v>
      </c>
      <c r="B177" s="44"/>
      <c r="C177" s="44">
        <v>139.68</v>
      </c>
      <c r="D177" s="44">
        <f t="shared" si="9"/>
        <v>-40.94</v>
      </c>
      <c r="E177" s="41" t="s">
        <v>98</v>
      </c>
    </row>
    <row r="178" spans="1:5" s="33" customFormat="1" x14ac:dyDescent="0.25">
      <c r="A178" s="38">
        <v>44068</v>
      </c>
      <c r="B178" s="44">
        <v>50</v>
      </c>
      <c r="C178" s="44"/>
      <c r="D178" s="44">
        <f t="shared" si="9"/>
        <v>9.0600000000000023</v>
      </c>
      <c r="E178" s="41" t="s">
        <v>67</v>
      </c>
    </row>
    <row r="179" spans="1:5" s="33" customFormat="1" x14ac:dyDescent="0.25">
      <c r="A179" s="38">
        <v>44069</v>
      </c>
      <c r="B179" s="45">
        <v>400</v>
      </c>
      <c r="C179" s="44"/>
      <c r="D179" s="44">
        <f t="shared" si="9"/>
        <v>409.06</v>
      </c>
      <c r="E179" s="41" t="s">
        <v>67</v>
      </c>
    </row>
    <row r="180" spans="1:5" s="33" customFormat="1" x14ac:dyDescent="0.25">
      <c r="A180" s="38">
        <v>44070</v>
      </c>
      <c r="B180" s="44"/>
      <c r="C180" s="44">
        <v>362.33</v>
      </c>
      <c r="D180" s="44">
        <f t="shared" si="9"/>
        <v>46.730000000000018</v>
      </c>
      <c r="E180" s="41" t="s">
        <v>106</v>
      </c>
    </row>
    <row r="181" spans="1:5" s="33" customFormat="1" x14ac:dyDescent="0.25">
      <c r="A181" s="38">
        <v>44070</v>
      </c>
      <c r="B181" s="44"/>
      <c r="C181" s="44">
        <v>17.670000000000002</v>
      </c>
      <c r="D181" s="44">
        <f t="shared" si="9"/>
        <v>29.060000000000016</v>
      </c>
      <c r="E181" s="41" t="s">
        <v>107</v>
      </c>
    </row>
    <row r="182" spans="1:5" s="33" customFormat="1" x14ac:dyDescent="0.25">
      <c r="A182" s="38">
        <v>44074</v>
      </c>
      <c r="B182" s="44"/>
      <c r="C182" s="44"/>
      <c r="D182" s="44">
        <f t="shared" si="9"/>
        <v>29.060000000000016</v>
      </c>
      <c r="E182" s="41"/>
    </row>
    <row r="183" spans="1:5" s="33" customFormat="1" ht="15.75" x14ac:dyDescent="0.25">
      <c r="A183" s="55" t="s">
        <v>108</v>
      </c>
      <c r="B183" s="56"/>
      <c r="C183" s="56"/>
      <c r="D183" s="56"/>
      <c r="E183" s="57"/>
    </row>
    <row r="184" spans="1:5" s="33" customFormat="1" x14ac:dyDescent="0.25">
      <c r="A184" s="28" t="s">
        <v>10</v>
      </c>
      <c r="B184" s="29" t="s">
        <v>1</v>
      </c>
      <c r="C184" s="29" t="s">
        <v>2</v>
      </c>
      <c r="D184" s="29" t="s">
        <v>3</v>
      </c>
      <c r="E184" s="29" t="s">
        <v>4</v>
      </c>
    </row>
    <row r="185" spans="1:5" s="33" customFormat="1" x14ac:dyDescent="0.25">
      <c r="A185" s="47">
        <v>44044</v>
      </c>
      <c r="B185" s="48"/>
      <c r="C185" s="48"/>
      <c r="D185" s="49">
        <f>B185-C185</f>
        <v>0</v>
      </c>
      <c r="E185" s="50"/>
    </row>
    <row r="186" spans="1:5" s="33" customFormat="1" x14ac:dyDescent="0.25">
      <c r="A186" s="51">
        <v>44074</v>
      </c>
      <c r="B186" s="52"/>
      <c r="C186" s="52"/>
      <c r="D186" s="52">
        <v>0</v>
      </c>
      <c r="E186" s="41"/>
    </row>
    <row r="187" spans="1:5" s="33" customFormat="1" ht="15.75" x14ac:dyDescent="0.25">
      <c r="A187" s="54" t="s">
        <v>110</v>
      </c>
      <c r="B187" s="54"/>
      <c r="C187" s="54"/>
      <c r="D187" s="54"/>
      <c r="E187" s="54"/>
    </row>
    <row r="188" spans="1:5" s="33" customFormat="1" x14ac:dyDescent="0.25">
      <c r="A188" s="30" t="s">
        <v>0</v>
      </c>
      <c r="B188" s="31" t="s">
        <v>1</v>
      </c>
      <c r="C188" s="31" t="s">
        <v>2</v>
      </c>
      <c r="D188" s="31" t="s">
        <v>3</v>
      </c>
      <c r="E188" s="31" t="s">
        <v>4</v>
      </c>
    </row>
    <row r="189" spans="1:5" s="33" customFormat="1" x14ac:dyDescent="0.25">
      <c r="A189" s="38">
        <v>44075</v>
      </c>
      <c r="B189" s="39"/>
      <c r="C189" s="39"/>
      <c r="D189" s="40">
        <v>29.06</v>
      </c>
      <c r="E189" s="41" t="s">
        <v>5</v>
      </c>
    </row>
    <row r="190" spans="1:5" s="33" customFormat="1" x14ac:dyDescent="0.25">
      <c r="A190" s="42"/>
      <c r="B190" s="40"/>
      <c r="C190" s="40"/>
      <c r="D190" s="40">
        <f>D189+B190-C190</f>
        <v>29.06</v>
      </c>
      <c r="E190" s="43" t="s">
        <v>47</v>
      </c>
    </row>
    <row r="191" spans="1:5" s="33" customFormat="1" x14ac:dyDescent="0.25">
      <c r="A191" s="42"/>
      <c r="B191" s="40"/>
      <c r="C191" s="40"/>
      <c r="D191" s="40">
        <f t="shared" ref="D191:D201" si="10">D190+B191-C191</f>
        <v>29.06</v>
      </c>
      <c r="E191" s="43" t="s">
        <v>48</v>
      </c>
    </row>
    <row r="192" spans="1:5" s="33" customFormat="1" x14ac:dyDescent="0.25">
      <c r="A192" s="42"/>
      <c r="B192" s="40"/>
      <c r="C192" s="40">
        <v>86</v>
      </c>
      <c r="D192" s="40">
        <f t="shared" si="10"/>
        <v>-56.94</v>
      </c>
      <c r="E192" s="43" t="s">
        <v>6</v>
      </c>
    </row>
    <row r="193" spans="1:5" s="33" customFormat="1" x14ac:dyDescent="0.25">
      <c r="A193" s="42"/>
      <c r="B193" s="40"/>
      <c r="C193" s="40"/>
      <c r="D193" s="40">
        <f t="shared" si="10"/>
        <v>-56.94</v>
      </c>
      <c r="E193" s="43" t="s">
        <v>49</v>
      </c>
    </row>
    <row r="194" spans="1:5" s="33" customFormat="1" x14ac:dyDescent="0.25">
      <c r="A194" s="38">
        <v>44089</v>
      </c>
      <c r="B194" s="44"/>
      <c r="C194" s="44">
        <v>1254</v>
      </c>
      <c r="D194" s="44">
        <f t="shared" si="10"/>
        <v>-1310.94</v>
      </c>
      <c r="E194" s="41" t="s">
        <v>111</v>
      </c>
    </row>
    <row r="195" spans="1:5" s="33" customFormat="1" x14ac:dyDescent="0.25">
      <c r="A195" s="38">
        <v>44089</v>
      </c>
      <c r="B195" s="44"/>
      <c r="C195" s="39">
        <v>151.05000000000001</v>
      </c>
      <c r="D195" s="44">
        <f t="shared" si="10"/>
        <v>-1461.99</v>
      </c>
      <c r="E195" s="41" t="s">
        <v>112</v>
      </c>
    </row>
    <row r="196" spans="1:5" s="33" customFormat="1" x14ac:dyDescent="0.25">
      <c r="A196" s="38">
        <v>44089</v>
      </c>
      <c r="B196" s="39">
        <v>1500</v>
      </c>
      <c r="C196" s="39"/>
      <c r="D196" s="44">
        <f t="shared" si="10"/>
        <v>38.009999999999991</v>
      </c>
      <c r="E196" s="41" t="s">
        <v>113</v>
      </c>
    </row>
    <row r="197" spans="1:5" s="33" customFormat="1" x14ac:dyDescent="0.25">
      <c r="A197" s="38">
        <v>44090</v>
      </c>
      <c r="B197" s="39"/>
      <c r="C197" s="39">
        <v>7.95</v>
      </c>
      <c r="D197" s="44">
        <f t="shared" si="10"/>
        <v>30.059999999999992</v>
      </c>
      <c r="E197" s="41" t="s">
        <v>114</v>
      </c>
    </row>
    <row r="198" spans="1:5" s="33" customFormat="1" x14ac:dyDescent="0.25">
      <c r="A198" s="38">
        <v>44095</v>
      </c>
      <c r="B198" s="44">
        <v>1000</v>
      </c>
      <c r="C198" s="44"/>
      <c r="D198" s="44">
        <f t="shared" si="10"/>
        <v>1030.06</v>
      </c>
      <c r="E198" s="41" t="s">
        <v>113</v>
      </c>
    </row>
    <row r="199" spans="1:5" s="33" customFormat="1" x14ac:dyDescent="0.25">
      <c r="A199" s="38">
        <v>44096</v>
      </c>
      <c r="B199" s="44"/>
      <c r="C199" s="44">
        <v>450</v>
      </c>
      <c r="D199" s="44">
        <f t="shared" si="10"/>
        <v>580.05999999999995</v>
      </c>
      <c r="E199" s="41" t="s">
        <v>115</v>
      </c>
    </row>
    <row r="200" spans="1:5" s="33" customFormat="1" x14ac:dyDescent="0.25">
      <c r="A200" s="38">
        <v>44096</v>
      </c>
      <c r="B200" s="44"/>
      <c r="C200" s="44">
        <v>563.49</v>
      </c>
      <c r="D200" s="44">
        <f t="shared" si="10"/>
        <v>16.569999999999936</v>
      </c>
      <c r="E200" s="41" t="s">
        <v>116</v>
      </c>
    </row>
    <row r="201" spans="1:5" s="33" customFormat="1" x14ac:dyDescent="0.25">
      <c r="A201" s="38">
        <v>44104</v>
      </c>
      <c r="B201" s="44"/>
      <c r="C201" s="44"/>
      <c r="D201" s="44">
        <f t="shared" si="10"/>
        <v>16.569999999999936</v>
      </c>
      <c r="E201" s="41"/>
    </row>
    <row r="202" spans="1:5" s="33" customFormat="1" ht="15.75" x14ac:dyDescent="0.25">
      <c r="A202" s="55" t="s">
        <v>117</v>
      </c>
      <c r="B202" s="56"/>
      <c r="C202" s="56"/>
      <c r="D202" s="56"/>
      <c r="E202" s="57"/>
    </row>
    <row r="203" spans="1:5" s="33" customFormat="1" x14ac:dyDescent="0.25">
      <c r="A203" s="28" t="s">
        <v>10</v>
      </c>
      <c r="B203" s="29" t="s">
        <v>1</v>
      </c>
      <c r="C203" s="29" t="s">
        <v>2</v>
      </c>
      <c r="D203" s="29" t="s">
        <v>3</v>
      </c>
      <c r="E203" s="29" t="s">
        <v>4</v>
      </c>
    </row>
    <row r="204" spans="1:5" s="33" customFormat="1" x14ac:dyDescent="0.25">
      <c r="A204" s="47">
        <v>44075</v>
      </c>
      <c r="B204" s="48"/>
      <c r="C204" s="48"/>
      <c r="D204" s="49">
        <f>B204-C204</f>
        <v>0</v>
      </c>
      <c r="E204" s="50"/>
    </row>
    <row r="205" spans="1:5" s="33" customFormat="1" x14ac:dyDescent="0.25">
      <c r="A205" s="51">
        <v>44104</v>
      </c>
      <c r="B205" s="52"/>
      <c r="C205" s="52"/>
      <c r="D205" s="52">
        <v>0</v>
      </c>
      <c r="E205" s="41"/>
    </row>
    <row r="206" spans="1:5" s="33" customFormat="1" ht="15.75" x14ac:dyDescent="0.25">
      <c r="A206" s="54" t="s">
        <v>118</v>
      </c>
      <c r="B206" s="54"/>
      <c r="C206" s="54"/>
      <c r="D206" s="54"/>
      <c r="E206" s="54"/>
    </row>
    <row r="207" spans="1:5" s="33" customFormat="1" x14ac:dyDescent="0.25">
      <c r="A207" s="30" t="s">
        <v>0</v>
      </c>
      <c r="B207" s="31" t="s">
        <v>1</v>
      </c>
      <c r="C207" s="31" t="s">
        <v>2</v>
      </c>
      <c r="D207" s="31" t="s">
        <v>3</v>
      </c>
      <c r="E207" s="31" t="s">
        <v>4</v>
      </c>
    </row>
    <row r="208" spans="1:5" s="33" customFormat="1" x14ac:dyDescent="0.25">
      <c r="A208" s="38">
        <v>44105</v>
      </c>
      <c r="B208" s="39"/>
      <c r="C208" s="39"/>
      <c r="D208" s="40">
        <v>16.57</v>
      </c>
      <c r="E208" s="41" t="s">
        <v>5</v>
      </c>
    </row>
    <row r="209" spans="1:5" s="33" customFormat="1" x14ac:dyDescent="0.25">
      <c r="A209" s="42"/>
      <c r="B209" s="40"/>
      <c r="C209" s="40"/>
      <c r="D209" s="40">
        <f>D208+B209-C209</f>
        <v>16.57</v>
      </c>
      <c r="E209" s="43" t="s">
        <v>47</v>
      </c>
    </row>
    <row r="210" spans="1:5" s="33" customFormat="1" x14ac:dyDescent="0.25">
      <c r="A210" s="42"/>
      <c r="B210" s="40"/>
      <c r="C210" s="40"/>
      <c r="D210" s="40">
        <f t="shared" ref="D210:D228" si="11">D209+B210-C210</f>
        <v>16.57</v>
      </c>
      <c r="E210" s="43" t="s">
        <v>48</v>
      </c>
    </row>
    <row r="211" spans="1:5" s="33" customFormat="1" x14ac:dyDescent="0.25">
      <c r="A211" s="42"/>
      <c r="B211" s="40"/>
      <c r="C211" s="40">
        <v>86</v>
      </c>
      <c r="D211" s="40">
        <f t="shared" si="11"/>
        <v>-69.430000000000007</v>
      </c>
      <c r="E211" s="43" t="s">
        <v>6</v>
      </c>
    </row>
    <row r="212" spans="1:5" s="33" customFormat="1" x14ac:dyDescent="0.25">
      <c r="A212" s="42"/>
      <c r="B212" s="40"/>
      <c r="C212" s="40"/>
      <c r="D212" s="40">
        <f t="shared" si="11"/>
        <v>-69.430000000000007</v>
      </c>
      <c r="E212" s="43" t="s">
        <v>49</v>
      </c>
    </row>
    <row r="213" spans="1:5" s="33" customFormat="1" x14ac:dyDescent="0.25">
      <c r="A213" s="38">
        <v>44112</v>
      </c>
      <c r="B213" s="44">
        <v>3700</v>
      </c>
      <c r="C213" s="44"/>
      <c r="D213" s="44">
        <f t="shared" si="11"/>
        <v>3630.57</v>
      </c>
      <c r="E213" s="41" t="s">
        <v>113</v>
      </c>
    </row>
    <row r="214" spans="1:5" s="33" customFormat="1" x14ac:dyDescent="0.25">
      <c r="A214" s="38">
        <v>44112</v>
      </c>
      <c r="B214" s="44">
        <v>1300</v>
      </c>
      <c r="C214" s="39"/>
      <c r="D214" s="44">
        <f t="shared" si="11"/>
        <v>4930.57</v>
      </c>
      <c r="E214" s="41" t="s">
        <v>113</v>
      </c>
    </row>
    <row r="215" spans="1:5" s="33" customFormat="1" x14ac:dyDescent="0.25">
      <c r="A215" s="38">
        <v>44112</v>
      </c>
      <c r="B215" s="39">
        <v>1000</v>
      </c>
      <c r="C215" s="39"/>
      <c r="D215" s="44">
        <f t="shared" si="11"/>
        <v>5930.57</v>
      </c>
      <c r="E215" s="41" t="s">
        <v>113</v>
      </c>
    </row>
    <row r="216" spans="1:5" s="33" customFormat="1" x14ac:dyDescent="0.25">
      <c r="A216" s="38">
        <v>44113</v>
      </c>
      <c r="B216" s="39"/>
      <c r="C216" s="39">
        <v>963</v>
      </c>
      <c r="D216" s="44">
        <f t="shared" si="11"/>
        <v>4967.57</v>
      </c>
      <c r="E216" s="41" t="s">
        <v>119</v>
      </c>
    </row>
    <row r="217" spans="1:5" s="33" customFormat="1" x14ac:dyDescent="0.25">
      <c r="A217" s="38">
        <v>44113</v>
      </c>
      <c r="B217" s="44"/>
      <c r="C217" s="44">
        <v>151.05000000000001</v>
      </c>
      <c r="D217" s="44">
        <f t="shared" si="11"/>
        <v>4816.5199999999995</v>
      </c>
      <c r="E217" s="41" t="s">
        <v>135</v>
      </c>
    </row>
    <row r="218" spans="1:5" s="33" customFormat="1" x14ac:dyDescent="0.25">
      <c r="A218" s="38">
        <v>44113</v>
      </c>
      <c r="B218" s="44"/>
      <c r="C218" s="44">
        <v>1254</v>
      </c>
      <c r="D218" s="44">
        <f t="shared" si="11"/>
        <v>3562.5199999999995</v>
      </c>
      <c r="E218" s="41" t="s">
        <v>120</v>
      </c>
    </row>
    <row r="219" spans="1:5" s="33" customFormat="1" x14ac:dyDescent="0.25">
      <c r="A219" s="38">
        <v>44113</v>
      </c>
      <c r="B219" s="44"/>
      <c r="C219" s="44">
        <v>1245</v>
      </c>
      <c r="D219" s="44">
        <f t="shared" si="11"/>
        <v>2317.5199999999995</v>
      </c>
      <c r="E219" s="41" t="s">
        <v>121</v>
      </c>
    </row>
    <row r="220" spans="1:5" s="33" customFormat="1" x14ac:dyDescent="0.25">
      <c r="A220" s="38">
        <v>44113</v>
      </c>
      <c r="B220" s="44"/>
      <c r="C220" s="44">
        <v>7.95</v>
      </c>
      <c r="D220" s="44">
        <f t="shared" si="11"/>
        <v>2309.5699999999997</v>
      </c>
      <c r="E220" s="41" t="s">
        <v>122</v>
      </c>
    </row>
    <row r="221" spans="1:5" s="33" customFormat="1" x14ac:dyDescent="0.25">
      <c r="A221" s="38">
        <v>44113</v>
      </c>
      <c r="B221" s="45"/>
      <c r="C221" s="44">
        <v>483.11</v>
      </c>
      <c r="D221" s="44">
        <f t="shared" si="11"/>
        <v>1826.4599999999996</v>
      </c>
      <c r="E221" s="41" t="s">
        <v>123</v>
      </c>
    </row>
    <row r="222" spans="1:5" s="33" customFormat="1" x14ac:dyDescent="0.25">
      <c r="A222" s="38">
        <v>44113</v>
      </c>
      <c r="B222" s="44"/>
      <c r="C222" s="44">
        <v>23.56</v>
      </c>
      <c r="D222" s="44">
        <f t="shared" si="11"/>
        <v>1802.8999999999996</v>
      </c>
      <c r="E222" s="41" t="s">
        <v>124</v>
      </c>
    </row>
    <row r="223" spans="1:5" s="33" customFormat="1" x14ac:dyDescent="0.25">
      <c r="A223" s="38">
        <v>44117</v>
      </c>
      <c r="B223" s="44">
        <v>2400</v>
      </c>
      <c r="C223" s="44"/>
      <c r="D223" s="44">
        <f t="shared" si="11"/>
        <v>4202.8999999999996</v>
      </c>
      <c r="E223" s="41" t="s">
        <v>113</v>
      </c>
    </row>
    <row r="224" spans="1:5" s="33" customFormat="1" x14ac:dyDescent="0.25">
      <c r="A224" s="38">
        <v>44123</v>
      </c>
      <c r="B224" s="44"/>
      <c r="C224" s="44">
        <v>126.67</v>
      </c>
      <c r="D224" s="44">
        <f t="shared" si="11"/>
        <v>4076.2299999999996</v>
      </c>
      <c r="E224" s="41" t="s">
        <v>125</v>
      </c>
    </row>
    <row r="225" spans="1:5" s="33" customFormat="1" x14ac:dyDescent="0.25">
      <c r="A225" s="38">
        <v>44126</v>
      </c>
      <c r="B225" s="44"/>
      <c r="C225" s="44">
        <v>450</v>
      </c>
      <c r="D225" s="44">
        <f t="shared" si="11"/>
        <v>3626.2299999999996</v>
      </c>
      <c r="E225" s="41" t="s">
        <v>126</v>
      </c>
    </row>
    <row r="226" spans="1:5" s="61" customFormat="1" x14ac:dyDescent="0.25">
      <c r="A226" s="38">
        <v>44130</v>
      </c>
      <c r="B226" s="44">
        <v>950</v>
      </c>
      <c r="C226" s="44"/>
      <c r="D226" s="44">
        <f t="shared" si="11"/>
        <v>4576.2299999999996</v>
      </c>
      <c r="E226" s="41" t="s">
        <v>113</v>
      </c>
    </row>
    <row r="227" spans="1:5" s="61" customFormat="1" ht="30" x14ac:dyDescent="0.25">
      <c r="A227" s="38">
        <v>44130</v>
      </c>
      <c r="B227" s="44"/>
      <c r="C227" s="44">
        <v>950</v>
      </c>
      <c r="D227" s="44">
        <f t="shared" si="11"/>
        <v>3626.2299999999996</v>
      </c>
      <c r="E227" s="41" t="s">
        <v>129</v>
      </c>
    </row>
    <row r="228" spans="1:5" s="61" customFormat="1" x14ac:dyDescent="0.25">
      <c r="A228" s="38">
        <v>44134</v>
      </c>
      <c r="B228" s="44"/>
      <c r="C228" s="44"/>
      <c r="D228" s="44">
        <f t="shared" si="11"/>
        <v>3626.2299999999996</v>
      </c>
      <c r="E228" s="41"/>
    </row>
    <row r="229" spans="1:5" s="33" customFormat="1" ht="15.75" x14ac:dyDescent="0.25">
      <c r="A229" s="55" t="s">
        <v>128</v>
      </c>
      <c r="B229" s="56"/>
      <c r="C229" s="56"/>
      <c r="D229" s="56"/>
      <c r="E229" s="57"/>
    </row>
    <row r="230" spans="1:5" s="33" customFormat="1" x14ac:dyDescent="0.25">
      <c r="A230" s="28" t="s">
        <v>10</v>
      </c>
      <c r="B230" s="29" t="s">
        <v>1</v>
      </c>
      <c r="C230" s="29" t="s">
        <v>2</v>
      </c>
      <c r="D230" s="29" t="s">
        <v>3</v>
      </c>
      <c r="E230" s="29" t="s">
        <v>4</v>
      </c>
    </row>
    <row r="231" spans="1:5" s="33" customFormat="1" x14ac:dyDescent="0.25">
      <c r="A231" s="47">
        <v>44105</v>
      </c>
      <c r="B231" s="48"/>
      <c r="C231" s="48"/>
      <c r="D231" s="49">
        <f>B231-C231</f>
        <v>0</v>
      </c>
      <c r="E231" s="50"/>
    </row>
    <row r="232" spans="1:5" s="33" customFormat="1" x14ac:dyDescent="0.25">
      <c r="A232" s="51">
        <v>44134</v>
      </c>
      <c r="B232" s="52"/>
      <c r="C232" s="52"/>
      <c r="D232" s="52">
        <v>0</v>
      </c>
      <c r="E232" s="41"/>
    </row>
    <row r="233" spans="1:5" s="33" customFormat="1" ht="15.75" x14ac:dyDescent="0.25">
      <c r="A233" s="54" t="s">
        <v>130</v>
      </c>
      <c r="B233" s="54"/>
      <c r="C233" s="54"/>
      <c r="D233" s="54"/>
      <c r="E233" s="54"/>
    </row>
    <row r="234" spans="1:5" s="33" customFormat="1" x14ac:dyDescent="0.25">
      <c r="A234" s="30" t="s">
        <v>0</v>
      </c>
      <c r="B234" s="31" t="s">
        <v>1</v>
      </c>
      <c r="C234" s="31" t="s">
        <v>2</v>
      </c>
      <c r="D234" s="31" t="s">
        <v>3</v>
      </c>
      <c r="E234" s="31" t="s">
        <v>4</v>
      </c>
    </row>
    <row r="235" spans="1:5" s="33" customFormat="1" x14ac:dyDescent="0.25">
      <c r="A235" s="38">
        <v>44136</v>
      </c>
      <c r="B235" s="39"/>
      <c r="C235" s="39"/>
      <c r="D235" s="40">
        <v>3626.23</v>
      </c>
      <c r="E235" s="41" t="s">
        <v>5</v>
      </c>
    </row>
    <row r="236" spans="1:5" s="33" customFormat="1" x14ac:dyDescent="0.25">
      <c r="A236" s="42"/>
      <c r="B236" s="40"/>
      <c r="C236" s="40"/>
      <c r="D236" s="40">
        <f>D235+B236-C236</f>
        <v>3626.23</v>
      </c>
      <c r="E236" s="43" t="s">
        <v>47</v>
      </c>
    </row>
    <row r="237" spans="1:5" s="33" customFormat="1" x14ac:dyDescent="0.25">
      <c r="A237" s="42"/>
      <c r="B237" s="40"/>
      <c r="C237" s="40"/>
      <c r="D237" s="40">
        <f t="shared" ref="D237:D247" si="12">D236+B237-C237</f>
        <v>3626.23</v>
      </c>
      <c r="E237" s="43" t="s">
        <v>48</v>
      </c>
    </row>
    <row r="238" spans="1:5" s="33" customFormat="1" x14ac:dyDescent="0.25">
      <c r="A238" s="42"/>
      <c r="B238" s="40"/>
      <c r="C238" s="40">
        <v>86</v>
      </c>
      <c r="D238" s="40">
        <f t="shared" si="12"/>
        <v>3540.23</v>
      </c>
      <c r="E238" s="43" t="s">
        <v>6</v>
      </c>
    </row>
    <row r="239" spans="1:5" s="33" customFormat="1" x14ac:dyDescent="0.25">
      <c r="A239" s="42"/>
      <c r="B239" s="40">
        <f>0.02+0.03+0.33</f>
        <v>0.38</v>
      </c>
      <c r="C239" s="40"/>
      <c r="D239" s="40">
        <f t="shared" si="12"/>
        <v>3540.61</v>
      </c>
      <c r="E239" s="43" t="s">
        <v>49</v>
      </c>
    </row>
    <row r="240" spans="1:5" s="33" customFormat="1" x14ac:dyDescent="0.25">
      <c r="A240" s="38">
        <v>44140</v>
      </c>
      <c r="B240" s="44"/>
      <c r="C240" s="44">
        <v>151.05000000000001</v>
      </c>
      <c r="D240" s="44">
        <f t="shared" si="12"/>
        <v>3389.56</v>
      </c>
      <c r="E240" s="41" t="s">
        <v>134</v>
      </c>
    </row>
    <row r="241" spans="1:5" s="33" customFormat="1" x14ac:dyDescent="0.25">
      <c r="A241" s="38">
        <v>44140</v>
      </c>
      <c r="B241" s="44"/>
      <c r="C241" s="39">
        <v>1254</v>
      </c>
      <c r="D241" s="44">
        <f t="shared" si="12"/>
        <v>2135.56</v>
      </c>
      <c r="E241" s="41" t="s">
        <v>131</v>
      </c>
    </row>
    <row r="242" spans="1:5" s="33" customFormat="1" x14ac:dyDescent="0.25">
      <c r="A242" s="38">
        <v>44141</v>
      </c>
      <c r="B242" s="39"/>
      <c r="C242" s="39">
        <v>7.95</v>
      </c>
      <c r="D242" s="44">
        <f t="shared" si="12"/>
        <v>2127.61</v>
      </c>
      <c r="E242" s="41" t="s">
        <v>132</v>
      </c>
    </row>
    <row r="243" spans="1:5" s="33" customFormat="1" x14ac:dyDescent="0.25">
      <c r="A243" s="38">
        <v>44148</v>
      </c>
      <c r="B243" s="39"/>
      <c r="C243" s="39">
        <v>235</v>
      </c>
      <c r="D243" s="44">
        <f t="shared" si="12"/>
        <v>1892.6100000000001</v>
      </c>
      <c r="E243" s="41" t="s">
        <v>133</v>
      </c>
    </row>
    <row r="244" spans="1:5" s="33" customFormat="1" x14ac:dyDescent="0.25">
      <c r="A244" s="38">
        <v>44159</v>
      </c>
      <c r="B244" s="44">
        <v>500</v>
      </c>
      <c r="C244" s="44"/>
      <c r="D244" s="44">
        <f t="shared" si="12"/>
        <v>2392.61</v>
      </c>
      <c r="E244" s="41" t="s">
        <v>113</v>
      </c>
    </row>
    <row r="245" spans="1:5" s="33" customFormat="1" x14ac:dyDescent="0.25">
      <c r="A245" s="38">
        <v>44159</v>
      </c>
      <c r="B245" s="44">
        <v>1000</v>
      </c>
      <c r="C245" s="44"/>
      <c r="D245" s="44">
        <f t="shared" si="12"/>
        <v>3392.61</v>
      </c>
      <c r="E245" s="41" t="s">
        <v>113</v>
      </c>
    </row>
    <row r="246" spans="1:5" s="33" customFormat="1" x14ac:dyDescent="0.25">
      <c r="A246" s="38">
        <v>44160</v>
      </c>
      <c r="B246" s="44"/>
      <c r="C246" s="44">
        <v>2000</v>
      </c>
      <c r="D246" s="44">
        <f t="shared" si="12"/>
        <v>1392.6100000000001</v>
      </c>
      <c r="E246" s="41" t="s">
        <v>137</v>
      </c>
    </row>
    <row r="247" spans="1:5" s="33" customFormat="1" x14ac:dyDescent="0.25">
      <c r="A247" s="38">
        <v>44165</v>
      </c>
      <c r="B247" s="44"/>
      <c r="C247" s="44"/>
      <c r="D247" s="44">
        <f t="shared" si="12"/>
        <v>1392.6100000000001</v>
      </c>
      <c r="E247" s="41"/>
    </row>
    <row r="248" spans="1:5" s="33" customFormat="1" ht="15.75" x14ac:dyDescent="0.25">
      <c r="A248" s="55" t="s">
        <v>136</v>
      </c>
      <c r="B248" s="56"/>
      <c r="C248" s="56"/>
      <c r="D248" s="56"/>
      <c r="E248" s="57"/>
    </row>
    <row r="249" spans="1:5" s="33" customFormat="1" x14ac:dyDescent="0.25">
      <c r="A249" s="28" t="s">
        <v>10</v>
      </c>
      <c r="B249" s="29" t="s">
        <v>1</v>
      </c>
      <c r="C249" s="29" t="s">
        <v>2</v>
      </c>
      <c r="D249" s="29" t="s">
        <v>3</v>
      </c>
      <c r="E249" s="29" t="s">
        <v>4</v>
      </c>
    </row>
    <row r="250" spans="1:5" s="33" customFormat="1" x14ac:dyDescent="0.25">
      <c r="A250" s="47">
        <v>44136</v>
      </c>
      <c r="B250" s="48"/>
      <c r="C250" s="48"/>
      <c r="D250" s="49">
        <f>B250-C250</f>
        <v>0</v>
      </c>
      <c r="E250" s="50"/>
    </row>
    <row r="251" spans="1:5" s="33" customFormat="1" x14ac:dyDescent="0.25">
      <c r="A251" s="51">
        <v>44165</v>
      </c>
      <c r="B251" s="52"/>
      <c r="C251" s="52"/>
      <c r="D251" s="52">
        <v>0</v>
      </c>
      <c r="E251" s="41"/>
    </row>
    <row r="252" spans="1:5" s="33" customFormat="1" ht="15.75" x14ac:dyDescent="0.25">
      <c r="A252" s="54" t="s">
        <v>138</v>
      </c>
      <c r="B252" s="54"/>
      <c r="C252" s="54"/>
      <c r="D252" s="54"/>
      <c r="E252" s="54"/>
    </row>
    <row r="253" spans="1:5" s="33" customFormat="1" x14ac:dyDescent="0.25">
      <c r="A253" s="30" t="s">
        <v>0</v>
      </c>
      <c r="B253" s="31" t="s">
        <v>1</v>
      </c>
      <c r="C253" s="31" t="s">
        <v>2</v>
      </c>
      <c r="D253" s="31" t="s">
        <v>3</v>
      </c>
      <c r="E253" s="31" t="s">
        <v>4</v>
      </c>
    </row>
    <row r="254" spans="1:5" s="62" customFormat="1" x14ac:dyDescent="0.25">
      <c r="A254" s="38">
        <v>44166</v>
      </c>
      <c r="B254" s="39"/>
      <c r="C254" s="39"/>
      <c r="D254" s="40">
        <v>1392.61</v>
      </c>
      <c r="E254" s="41" t="s">
        <v>5</v>
      </c>
    </row>
    <row r="255" spans="1:5" s="62" customFormat="1" x14ac:dyDescent="0.25">
      <c r="A255" s="42"/>
      <c r="B255" s="40"/>
      <c r="C255" s="40"/>
      <c r="D255" s="40">
        <f>D254+B255-C255</f>
        <v>1392.61</v>
      </c>
      <c r="E255" s="43" t="s">
        <v>47</v>
      </c>
    </row>
    <row r="256" spans="1:5" s="62" customFormat="1" x14ac:dyDescent="0.25">
      <c r="A256" s="42"/>
      <c r="B256" s="40"/>
      <c r="C256" s="40"/>
      <c r="D256" s="40">
        <f t="shared" ref="D256:D270" si="13">D255+B256-C256</f>
        <v>1392.61</v>
      </c>
      <c r="E256" s="43" t="s">
        <v>48</v>
      </c>
    </row>
    <row r="257" spans="1:8" s="62" customFormat="1" x14ac:dyDescent="0.25">
      <c r="A257" s="42"/>
      <c r="B257" s="40"/>
      <c r="C257" s="40">
        <v>86</v>
      </c>
      <c r="D257" s="40">
        <f t="shared" si="13"/>
        <v>1306.6099999999999</v>
      </c>
      <c r="E257" s="43" t="s">
        <v>6</v>
      </c>
    </row>
    <row r="258" spans="1:8" s="62" customFormat="1" x14ac:dyDescent="0.25">
      <c r="A258" s="42"/>
      <c r="B258" s="40">
        <v>0.01</v>
      </c>
      <c r="C258" s="40"/>
      <c r="D258" s="40">
        <f t="shared" si="13"/>
        <v>1306.6199999999999</v>
      </c>
      <c r="E258" s="43" t="s">
        <v>49</v>
      </c>
    </row>
    <row r="259" spans="1:8" s="62" customFormat="1" x14ac:dyDescent="0.25">
      <c r="A259" s="38">
        <v>44168</v>
      </c>
      <c r="B259" s="44">
        <v>500</v>
      </c>
      <c r="C259" s="44"/>
      <c r="D259" s="44">
        <f t="shared" si="13"/>
        <v>1806.62</v>
      </c>
      <c r="E259" s="41" t="s">
        <v>113</v>
      </c>
    </row>
    <row r="260" spans="1:8" s="62" customFormat="1" ht="30" customHeight="1" x14ac:dyDescent="0.25">
      <c r="A260" s="38">
        <v>44172</v>
      </c>
      <c r="B260" s="44">
        <v>700</v>
      </c>
      <c r="C260" s="39"/>
      <c r="D260" s="44">
        <f t="shared" si="13"/>
        <v>2506.62</v>
      </c>
      <c r="E260" s="41" t="s">
        <v>113</v>
      </c>
    </row>
    <row r="261" spans="1:8" s="62" customFormat="1" ht="30" customHeight="1" x14ac:dyDescent="0.25">
      <c r="A261" s="38">
        <v>44172</v>
      </c>
      <c r="B261" s="44"/>
      <c r="C261" s="39">
        <v>1384</v>
      </c>
      <c r="D261" s="44">
        <f t="shared" si="13"/>
        <v>1122.6199999999999</v>
      </c>
      <c r="E261" s="41" t="s">
        <v>140</v>
      </c>
    </row>
    <row r="262" spans="1:8" s="62" customFormat="1" ht="30" customHeight="1" x14ac:dyDescent="0.25">
      <c r="A262" s="38">
        <v>44172</v>
      </c>
      <c r="B262" s="44"/>
      <c r="C262" s="39">
        <v>452.7</v>
      </c>
      <c r="D262" s="44">
        <f t="shared" si="13"/>
        <v>669.91999999999985</v>
      </c>
      <c r="E262" s="41" t="s">
        <v>113</v>
      </c>
    </row>
    <row r="263" spans="1:8" s="62" customFormat="1" x14ac:dyDescent="0.25">
      <c r="A263" s="38">
        <v>44172</v>
      </c>
      <c r="B263" s="39"/>
      <c r="C263" s="39">
        <v>497</v>
      </c>
      <c r="D263" s="44">
        <f t="shared" si="13"/>
        <v>172.91999999999985</v>
      </c>
      <c r="E263" s="41" t="s">
        <v>141</v>
      </c>
    </row>
    <row r="264" spans="1:8" s="62" customFormat="1" ht="42.75" customHeight="1" x14ac:dyDescent="0.25">
      <c r="A264" s="38">
        <v>44172</v>
      </c>
      <c r="B264" s="39"/>
      <c r="C264" s="39">
        <v>7.95</v>
      </c>
      <c r="D264" s="44">
        <f t="shared" si="13"/>
        <v>164.96999999999986</v>
      </c>
      <c r="E264" s="41" t="s">
        <v>142</v>
      </c>
    </row>
    <row r="265" spans="1:8" s="62" customFormat="1" x14ac:dyDescent="0.25">
      <c r="A265" s="38">
        <v>44172</v>
      </c>
      <c r="B265" s="44"/>
      <c r="C265" s="44">
        <v>151.05000000000001</v>
      </c>
      <c r="D265" s="44">
        <f t="shared" si="13"/>
        <v>13.919999999999845</v>
      </c>
      <c r="E265" s="41" t="s">
        <v>143</v>
      </c>
    </row>
    <row r="266" spans="1:8" s="62" customFormat="1" x14ac:dyDescent="0.25">
      <c r="A266" s="38">
        <v>44182</v>
      </c>
      <c r="B266" s="44">
        <v>2000</v>
      </c>
      <c r="C266" s="44"/>
      <c r="D266" s="44">
        <f t="shared" si="13"/>
        <v>2013.9199999999998</v>
      </c>
      <c r="E266" s="41" t="s">
        <v>113</v>
      </c>
    </row>
    <row r="267" spans="1:8" s="62" customFormat="1" x14ac:dyDescent="0.25">
      <c r="A267" s="38">
        <v>44182</v>
      </c>
      <c r="B267" s="44"/>
      <c r="C267" s="44">
        <v>2000</v>
      </c>
      <c r="D267" s="44">
        <f t="shared" si="13"/>
        <v>13.919999999999845</v>
      </c>
      <c r="E267" s="41" t="s">
        <v>144</v>
      </c>
    </row>
    <row r="268" spans="1:8" s="62" customFormat="1" ht="30.75" customHeight="1" x14ac:dyDescent="0.25">
      <c r="A268" s="38">
        <v>44186</v>
      </c>
      <c r="B268" s="44">
        <v>50000</v>
      </c>
      <c r="C268" s="44"/>
      <c r="D268" s="44">
        <f t="shared" si="13"/>
        <v>50013.919999999998</v>
      </c>
      <c r="E268" s="41" t="s">
        <v>145</v>
      </c>
      <c r="H268" s="63"/>
    </row>
    <row r="269" spans="1:8" s="62" customFormat="1" x14ac:dyDescent="0.25">
      <c r="A269" s="38">
        <v>44186</v>
      </c>
      <c r="B269" s="45">
        <v>10000</v>
      </c>
      <c r="C269" s="44"/>
      <c r="D269" s="44">
        <f t="shared" si="13"/>
        <v>60013.919999999998</v>
      </c>
      <c r="E269" s="41" t="s">
        <v>145</v>
      </c>
      <c r="F269" s="63"/>
    </row>
    <row r="270" spans="1:8" s="62" customFormat="1" x14ac:dyDescent="0.25">
      <c r="A270" s="38">
        <v>44189</v>
      </c>
      <c r="B270" s="44"/>
      <c r="C270" s="44"/>
      <c r="D270" s="44">
        <f t="shared" si="13"/>
        <v>60013.919999999998</v>
      </c>
      <c r="E270" s="41"/>
      <c r="H270" s="63"/>
    </row>
    <row r="271" spans="1:8" s="33" customFormat="1" ht="15.75" x14ac:dyDescent="0.25">
      <c r="A271" s="55" t="s">
        <v>139</v>
      </c>
      <c r="B271" s="56"/>
      <c r="C271" s="56"/>
      <c r="D271" s="56"/>
      <c r="E271" s="57"/>
    </row>
    <row r="272" spans="1:8" s="33" customFormat="1" x14ac:dyDescent="0.25">
      <c r="A272" s="28" t="s">
        <v>10</v>
      </c>
      <c r="B272" s="29" t="s">
        <v>1</v>
      </c>
      <c r="C272" s="29" t="s">
        <v>2</v>
      </c>
      <c r="D272" s="29" t="s">
        <v>3</v>
      </c>
      <c r="E272" s="29" t="s">
        <v>4</v>
      </c>
    </row>
    <row r="273" spans="1:5" s="33" customFormat="1" x14ac:dyDescent="0.25">
      <c r="A273" s="47">
        <v>44166</v>
      </c>
      <c r="B273" s="48"/>
      <c r="C273" s="48"/>
      <c r="D273" s="49">
        <f>B273-C273</f>
        <v>0</v>
      </c>
      <c r="E273" s="50"/>
    </row>
    <row r="274" spans="1:5" s="33" customFormat="1" x14ac:dyDescent="0.25">
      <c r="A274" s="51">
        <v>44189</v>
      </c>
      <c r="B274" s="52"/>
      <c r="C274" s="52"/>
      <c r="D274" s="52">
        <v>0</v>
      </c>
      <c r="E274" s="41"/>
    </row>
    <row r="276" spans="1:5" x14ac:dyDescent="0.25">
      <c r="A276" s="58" t="s">
        <v>109</v>
      </c>
      <c r="B276" s="58"/>
      <c r="C276" s="58"/>
      <c r="D276" s="58"/>
      <c r="E276" s="58"/>
    </row>
    <row r="277" spans="1:5" x14ac:dyDescent="0.25">
      <c r="A277" s="58"/>
      <c r="B277" s="58"/>
      <c r="C277" s="58"/>
      <c r="D277" s="58"/>
      <c r="E277" s="58"/>
    </row>
    <row r="278" spans="1:5" x14ac:dyDescent="0.25">
      <c r="A278" s="58"/>
      <c r="B278" s="58"/>
      <c r="C278" s="58"/>
      <c r="D278" s="58"/>
      <c r="E278" s="58"/>
    </row>
  </sheetData>
  <autoFilter ref="A3:E105" xr:uid="{E56D1A2E-8171-401C-97B6-61EE49F47640}"/>
  <mergeCells count="24">
    <mergeCell ref="A271:E271"/>
    <mergeCell ref="A52:E52"/>
    <mergeCell ref="A75:E75"/>
    <mergeCell ref="A1:E1"/>
    <mergeCell ref="A14:E14"/>
    <mergeCell ref="A2:E2"/>
    <mergeCell ref="A22:E22"/>
    <mergeCell ref="A48:E48"/>
    <mergeCell ref="A106:E106"/>
    <mergeCell ref="A133:E133"/>
    <mergeCell ref="A276:E278"/>
    <mergeCell ref="A79:E79"/>
    <mergeCell ref="A102:E102"/>
    <mergeCell ref="A139:E139"/>
    <mergeCell ref="A160:E160"/>
    <mergeCell ref="A164:E164"/>
    <mergeCell ref="A183:E183"/>
    <mergeCell ref="A187:E187"/>
    <mergeCell ref="A202:E202"/>
    <mergeCell ref="A206:E206"/>
    <mergeCell ref="A229:E229"/>
    <mergeCell ref="A233:E233"/>
    <mergeCell ref="A248:E248"/>
    <mergeCell ref="A252:E252"/>
  </mergeCells>
  <dataValidations count="1">
    <dataValidation allowBlank="1" sqref="B16:D21 B24:C37 D24:D47 B50:D51 B77:D78 B54:C67 D54:D74 D81:D101 B81:C94 B104:D105 D108:D132 C108:C121 B108:B122 B135:D138 C141:C154 D141:D159 B141:B155 B162:D163 D166:D182 B166:B180 C166:C179 B185:D186 B189:D201 B204:D205 B208:B222 C208:C221 B231:D232 B235:D247 D208:D228 B250:D251 B273:D274 B261:B270 C261:C269 B254:C260 D254:D270" xr:uid="{65BA33E9-65D0-4B94-968E-FF1E94E88E20}"/>
  </dataValidations>
  <pageMargins left="0.511811024" right="0.511811024" top="0.78740157499999996" bottom="0.78740157499999996" header="0.31496062000000002" footer="0.31496062000000002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02286-ED8B-4937-92E4-94562D3262D7}">
  <dimension ref="A1:J4"/>
  <sheetViews>
    <sheetView showGridLines="0" workbookViewId="0">
      <selection activeCell="A7" sqref="A7"/>
    </sheetView>
  </sheetViews>
  <sheetFormatPr defaultRowHeight="15" x14ac:dyDescent="0.25"/>
  <sheetData>
    <row r="1" spans="1:10" ht="18.75" customHeight="1" x14ac:dyDescent="0.25">
      <c r="A1" s="60" t="s">
        <v>85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</row>
  </sheetData>
  <mergeCells count="1">
    <mergeCell ref="A1:J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C04E4-0B63-4E04-9727-B012965750F1}">
  <dimension ref="A1:J4"/>
  <sheetViews>
    <sheetView showGridLines="0" workbookViewId="0">
      <selection activeCell="A6" sqref="A6"/>
    </sheetView>
  </sheetViews>
  <sheetFormatPr defaultRowHeight="15" x14ac:dyDescent="0.25"/>
  <sheetData>
    <row r="1" spans="1:10" x14ac:dyDescent="0.25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</row>
  </sheetData>
  <mergeCells count="1">
    <mergeCell ref="A1:J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2020</vt:lpstr>
      <vt:lpstr>2019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brunela martins</dc:creator>
  <cp:lastModifiedBy>brunela martins</cp:lastModifiedBy>
  <cp:lastPrinted>2020-12-24T20:20:01Z</cp:lastPrinted>
  <dcterms:created xsi:type="dcterms:W3CDTF">2020-04-24T12:07:24Z</dcterms:created>
  <dcterms:modified xsi:type="dcterms:W3CDTF">2020-12-24T20:20:38Z</dcterms:modified>
</cp:coreProperties>
</file>